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9390" windowHeight="3585"/>
  </bookViews>
  <sheets>
    <sheet name="JADWAL" sheetId="1" r:id="rId1"/>
    <sheet name="KODE" sheetId="2" r:id="rId2"/>
    <sheet name="Sheet3" sheetId="3" r:id="rId3"/>
  </sheets>
  <definedNames>
    <definedName name="JADWAL">JADWAL!$D$8:$Z$49</definedName>
  </definedNames>
  <calcPr calcId="125725"/>
</workbook>
</file>

<file path=xl/calcChain.xml><?xml version="1.0" encoding="utf-8"?>
<calcChain xmlns="http://schemas.openxmlformats.org/spreadsheetml/2006/main">
  <c r="AF49" i="1"/>
  <c r="AF48"/>
  <c r="AF47"/>
  <c r="AF46"/>
  <c r="AF45"/>
  <c r="AF44"/>
  <c r="AF43"/>
  <c r="AF42"/>
  <c r="AF41"/>
  <c r="AF40"/>
  <c r="AF39"/>
  <c r="AF38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</calcChain>
</file>

<file path=xl/sharedStrings.xml><?xml version="1.0" encoding="utf-8"?>
<sst xmlns="http://schemas.openxmlformats.org/spreadsheetml/2006/main" count="394" uniqueCount="158">
  <si>
    <t>SMP NEGERI 1 WONOSARI</t>
  </si>
  <si>
    <t>Hari</t>
  </si>
  <si>
    <t>Jam Ke</t>
  </si>
  <si>
    <t>Waktu</t>
  </si>
  <si>
    <t>Kelas VII</t>
  </si>
  <si>
    <t>Kelas VIII</t>
  </si>
  <si>
    <t>Kelas IX</t>
  </si>
  <si>
    <t>Kode</t>
  </si>
  <si>
    <t>Nama</t>
  </si>
  <si>
    <t>Mata Pelajaran</t>
  </si>
  <si>
    <t>A</t>
  </si>
  <si>
    <t>B</t>
  </si>
  <si>
    <t>C</t>
  </si>
  <si>
    <t>D</t>
  </si>
  <si>
    <t>E</t>
  </si>
  <si>
    <t>F</t>
  </si>
  <si>
    <t>G</t>
  </si>
  <si>
    <t>*</t>
  </si>
  <si>
    <t>agama</t>
  </si>
  <si>
    <t>Senin</t>
  </si>
  <si>
    <t>07.00 - 07.40</t>
  </si>
  <si>
    <t>Upacara</t>
  </si>
  <si>
    <t>Bambang Pracaya,S.Pd.M.M</t>
  </si>
  <si>
    <t>Kep. Sekolah, Pkn</t>
  </si>
  <si>
    <t>07.40 - 08.20</t>
  </si>
  <si>
    <t>Sri Yulianti,S.Pd.</t>
  </si>
  <si>
    <t>PKn</t>
  </si>
  <si>
    <t>08.20 - 09.00</t>
  </si>
  <si>
    <t>Umar Said,S.Pd.</t>
  </si>
  <si>
    <t>J</t>
  </si>
  <si>
    <t>09.00 - 09.40</t>
  </si>
  <si>
    <t>Sri Lestari P.,S.Pd.</t>
  </si>
  <si>
    <t>L</t>
  </si>
  <si>
    <t>10.00 - 10.40</t>
  </si>
  <si>
    <t>10.40 - 11.20</t>
  </si>
  <si>
    <t>Sanyata,S.Pd.</t>
  </si>
  <si>
    <t>Matematika</t>
  </si>
  <si>
    <t>Warsi Utami,S.Pd.</t>
  </si>
  <si>
    <t>Drs.Kisna Widada</t>
  </si>
  <si>
    <t>Olahraga, TIK</t>
  </si>
  <si>
    <t>Selasa</t>
  </si>
  <si>
    <t>Sumardi,S.Pd.</t>
  </si>
  <si>
    <t>M</t>
  </si>
  <si>
    <t>B. Inggris</t>
  </si>
  <si>
    <t>Dra.Sri Suryati</t>
  </si>
  <si>
    <t>N</t>
  </si>
  <si>
    <t>B. Indonesia</t>
  </si>
  <si>
    <t>O</t>
  </si>
  <si>
    <t>Triyono S. W., S.Pd.</t>
  </si>
  <si>
    <t>P</t>
  </si>
  <si>
    <t>Kusdarini,S.Pd.</t>
  </si>
  <si>
    <t>Q</t>
  </si>
  <si>
    <t>Wanityastuti,S.Pd.</t>
  </si>
  <si>
    <t>R</t>
  </si>
  <si>
    <t>Rini Harjanti, S.Pd.</t>
  </si>
  <si>
    <t>S</t>
  </si>
  <si>
    <t>Ponikem, S.Pd. M.Hum</t>
  </si>
  <si>
    <t>T</t>
  </si>
  <si>
    <t>Rabu</t>
  </si>
  <si>
    <t>Drs. Agus Suhartoyo</t>
  </si>
  <si>
    <t>U</t>
  </si>
  <si>
    <t>Liliek Lestari, S.Pd.</t>
  </si>
  <si>
    <t>V</t>
  </si>
  <si>
    <t>Drs. Y. Supardi</t>
  </si>
  <si>
    <t>W</t>
  </si>
  <si>
    <t>Trianjar Priyanta,S.Pd.</t>
  </si>
  <si>
    <t>X</t>
  </si>
  <si>
    <t>B. Jawa</t>
  </si>
  <si>
    <t>Ismiyati, S.Th.</t>
  </si>
  <si>
    <t>Y</t>
  </si>
  <si>
    <t>Agama Kristen</t>
  </si>
  <si>
    <t>Sri Rahayu,S.Pd.</t>
  </si>
  <si>
    <t>Z</t>
  </si>
  <si>
    <t>Kamis</t>
  </si>
  <si>
    <t>a</t>
  </si>
  <si>
    <t>Sigit Suryono,S.Pd.,M.Pd.</t>
  </si>
  <si>
    <t>b</t>
  </si>
  <si>
    <t>c</t>
  </si>
  <si>
    <t xml:space="preserve">Olahraga </t>
  </si>
  <si>
    <t>Sri Widyaningsih,S.Pd.</t>
  </si>
  <si>
    <t>d</t>
  </si>
  <si>
    <t>Olahraga</t>
  </si>
  <si>
    <t>Drs. Budi Krispriyanta</t>
  </si>
  <si>
    <t>e</t>
  </si>
  <si>
    <t>IPS</t>
  </si>
  <si>
    <t>Dari Setyowati,S.Pd.</t>
  </si>
  <si>
    <t>f</t>
  </si>
  <si>
    <t>Nurul Mutmainnah, S.S.</t>
  </si>
  <si>
    <t>h</t>
  </si>
  <si>
    <t>Agama Islam</t>
  </si>
  <si>
    <t>Christina Ari Dwi A.,S.Pd.</t>
  </si>
  <si>
    <t>Jumat</t>
  </si>
  <si>
    <t>Dani Winarsih,S.Pd.Ek.</t>
  </si>
  <si>
    <t>l</t>
  </si>
  <si>
    <t>Ririn Aprianita, S.Pd.Si</t>
  </si>
  <si>
    <t>g</t>
  </si>
  <si>
    <t>Tira Susana, S.Sn. MM</t>
  </si>
  <si>
    <t>Norman Susanto, S.Pd</t>
  </si>
  <si>
    <t>i</t>
  </si>
  <si>
    <t>Fuad Ihsanudin N, S.Ag</t>
  </si>
  <si>
    <t>k</t>
  </si>
  <si>
    <t>Isti Hardiyanti K, S.Pd.Si</t>
  </si>
  <si>
    <t>j</t>
  </si>
  <si>
    <t>Sabtu</t>
  </si>
  <si>
    <t>Sr. Febriana O.P.</t>
  </si>
  <si>
    <t>Agama Katholik</t>
  </si>
  <si>
    <t xml:space="preserve"> </t>
  </si>
  <si>
    <t>Dwi Lestari, S.Pd</t>
  </si>
  <si>
    <t>m</t>
  </si>
  <si>
    <t>BK</t>
  </si>
  <si>
    <t>Adib Mahrus, S.Pd</t>
  </si>
  <si>
    <t>Kepala Sekolah,</t>
  </si>
  <si>
    <t>Mapel</t>
  </si>
  <si>
    <t>Drs.Mulyanta</t>
  </si>
  <si>
    <t>Suci Hayati, S.Pd.</t>
  </si>
  <si>
    <t>Seni Budaya</t>
  </si>
  <si>
    <t>IPS, Prakarya</t>
  </si>
  <si>
    <t>IPA, TIK</t>
  </si>
  <si>
    <t>IPS, TIK</t>
  </si>
  <si>
    <t>IPA</t>
  </si>
  <si>
    <t>Anang Saputro, S.Pd.I.</t>
  </si>
  <si>
    <t>Seni Budaya, Prakarya</t>
  </si>
  <si>
    <t>Seni Budaya,Prakarya</t>
  </si>
  <si>
    <t>Iin Indriyati,S.Pd.M.Pd.</t>
  </si>
  <si>
    <t>Amanah Yuniastuti, S.Pd.M.Pd.</t>
  </si>
  <si>
    <t>Asih S.,M.Pd.</t>
  </si>
  <si>
    <t>Sri Wahyuni,M.Pd.</t>
  </si>
  <si>
    <t>Sulistyana, M.Pd.</t>
  </si>
  <si>
    <t>Yati Siti Alinah,M.Pd.</t>
  </si>
  <si>
    <t>K</t>
  </si>
  <si>
    <t>09.20 - 10.00</t>
  </si>
  <si>
    <t>11.40 - 12.20</t>
  </si>
  <si>
    <t>12.20 - 13.00</t>
  </si>
  <si>
    <t xml:space="preserve"> : Krida</t>
  </si>
  <si>
    <t>T I K</t>
  </si>
  <si>
    <t>Arini Shalatina, S.Kom.</t>
  </si>
  <si>
    <t>KHUSUS JUM'AT MINGGU PERTAMA KBM JAM 4/5 JADI JAM 1/2,</t>
  </si>
  <si>
    <t>MULAI JAM 09.00 - SELESAI</t>
  </si>
  <si>
    <t xml:space="preserve">JAM KRIDA DI GUNAKAN UNTUK KEGIATAN KEAGAMAAN </t>
  </si>
  <si>
    <t>CI</t>
  </si>
  <si>
    <t xml:space="preserve">K </t>
  </si>
  <si>
    <t>Ika Wulandari, S.Pd.Si.</t>
  </si>
  <si>
    <t>Marsidi, S.Pd.</t>
  </si>
  <si>
    <t>Eko Agung Nugroho, S.Ag.</t>
  </si>
  <si>
    <t>Ririn Aprianita, S.Pd.Si.</t>
  </si>
  <si>
    <t>IPS, PKn</t>
  </si>
  <si>
    <t>B. Inggris, Prakarya</t>
  </si>
  <si>
    <t>Tuga Belajar</t>
  </si>
  <si>
    <t>B. Jawa, Prakarya</t>
  </si>
  <si>
    <t>44 / 43</t>
  </si>
  <si>
    <t>26  /  11</t>
  </si>
  <si>
    <t>26 / 44</t>
  </si>
  <si>
    <t>43 / 11</t>
  </si>
  <si>
    <t>11 / 26/ 36/ 43</t>
  </si>
  <si>
    <t>Agus Suryono,M.Pd.</t>
  </si>
  <si>
    <t>Wonosari,  Januari 2015</t>
  </si>
  <si>
    <t>NIP.19590823 198103 1 005</t>
  </si>
  <si>
    <t>JADWAL GURU MENGAJAR SEMESTER 2 TAHUN PELAJARAN 2014/2015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</si>
</sst>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Century Schoolbook"/>
      <family val="1"/>
    </font>
    <font>
      <sz val="7"/>
      <name val="Arial"/>
      <family val="2"/>
    </font>
    <font>
      <sz val="8"/>
      <name val="Arial"/>
      <family val="2"/>
    </font>
    <font>
      <sz val="8"/>
      <name val="Century Schoolbook"/>
      <family val="1"/>
    </font>
    <font>
      <b/>
      <sz val="9"/>
      <name val="Century Schoolbook"/>
      <family val="1"/>
    </font>
    <font>
      <b/>
      <sz val="10"/>
      <name val="Arial"/>
      <family val="2"/>
    </font>
    <font>
      <b/>
      <sz val="7"/>
      <name val="Century Schoolbook"/>
      <family val="1"/>
    </font>
    <font>
      <sz val="9"/>
      <name val="Century Schoolbook"/>
      <family val="1"/>
    </font>
    <font>
      <b/>
      <sz val="11"/>
      <name val="Century Schoolbook"/>
      <family val="1"/>
    </font>
    <font>
      <sz val="9"/>
      <color theme="0"/>
      <name val="Century Schoolbook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6"/>
      <name val="Century Schoolbook"/>
      <family val="1"/>
    </font>
    <font>
      <b/>
      <sz val="10"/>
      <name val="Century Schoolbook"/>
      <family val="1"/>
    </font>
    <font>
      <sz val="10"/>
      <name val="Arial"/>
      <family val="2"/>
    </font>
    <font>
      <b/>
      <sz val="5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theme="0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0" xfId="0" applyFont="1" applyFill="1" applyBorder="1"/>
    <xf numFmtId="0" fontId="13" fillId="0" borderId="0" xfId="0" applyFont="1" applyFill="1" applyBorder="1" applyAlignment="1"/>
    <xf numFmtId="0" fontId="0" fillId="0" borderId="0" xfId="0" applyBorder="1" applyAlignment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/>
    <xf numFmtId="0" fontId="5" fillId="0" borderId="0" xfId="0" applyFont="1" applyFill="1"/>
    <xf numFmtId="0" fontId="16" fillId="0" borderId="0" xfId="0" applyFont="1" applyFill="1" applyAlignment="1"/>
    <xf numFmtId="0" fontId="2" fillId="0" borderId="0" xfId="0" applyFont="1" applyFill="1" applyAlignment="1"/>
    <xf numFmtId="0" fontId="16" fillId="0" borderId="0" xfId="0" applyFont="1" applyFill="1"/>
    <xf numFmtId="0" fontId="10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9" fillId="0" borderId="20" xfId="0" applyFont="1" applyFill="1" applyBorder="1"/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 applyAlignment="1"/>
    <xf numFmtId="0" fontId="19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2" borderId="0" xfId="0" applyFont="1" applyFill="1"/>
    <xf numFmtId="15" fontId="2" fillId="2" borderId="0" xfId="0" applyNumberFormat="1" applyFont="1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22" fillId="2" borderId="65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/>
    </xf>
    <xf numFmtId="0" fontId="21" fillId="4" borderId="76" xfId="0" applyFont="1" applyFill="1" applyBorder="1" applyAlignment="1">
      <alignment horizontal="center" vertical="center"/>
    </xf>
    <xf numFmtId="0" fontId="21" fillId="4" borderId="79" xfId="0" applyFont="1" applyFill="1" applyBorder="1" applyAlignment="1">
      <alignment horizontal="center" vertical="center"/>
    </xf>
    <xf numFmtId="0" fontId="21" fillId="4" borderId="89" xfId="0" applyFont="1" applyFill="1" applyBorder="1" applyAlignment="1">
      <alignment horizontal="center" vertical="center"/>
    </xf>
    <xf numFmtId="0" fontId="21" fillId="4" borderId="90" xfId="0" applyFont="1" applyFill="1" applyBorder="1" applyAlignment="1">
      <alignment horizontal="center" vertical="center"/>
    </xf>
    <xf numFmtId="0" fontId="21" fillId="4" borderId="91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vertical="center" wrapText="1"/>
    </xf>
    <xf numFmtId="0" fontId="21" fillId="2" borderId="49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vertical="center" wrapText="1"/>
    </xf>
    <xf numFmtId="0" fontId="21" fillId="2" borderId="51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vertical="center" wrapText="1"/>
    </xf>
    <xf numFmtId="0" fontId="21" fillId="2" borderId="36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vertical="center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1" fillId="2" borderId="84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77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1" fillId="2" borderId="8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82" xfId="0" applyFont="1" applyFill="1" applyBorder="1" applyAlignment="1">
      <alignment horizontal="center" vertical="center" wrapText="1"/>
    </xf>
    <xf numFmtId="0" fontId="21" fillId="2" borderId="64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 wrapText="1"/>
    </xf>
    <xf numFmtId="0" fontId="21" fillId="2" borderId="76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85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81" xfId="0" applyFont="1" applyFill="1" applyBorder="1" applyAlignment="1">
      <alignment horizontal="center" vertical="center"/>
    </xf>
    <xf numFmtId="0" fontId="21" fillId="2" borderId="86" xfId="0" applyFont="1" applyFill="1" applyBorder="1" applyAlignment="1">
      <alignment horizontal="center" vertical="center"/>
    </xf>
    <xf numFmtId="0" fontId="21" fillId="2" borderId="87" xfId="0" applyFont="1" applyFill="1" applyBorder="1" applyAlignment="1">
      <alignment horizontal="center" vertical="center"/>
    </xf>
    <xf numFmtId="0" fontId="21" fillId="2" borderId="80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/>
    </xf>
    <xf numFmtId="0" fontId="21" fillId="2" borderId="7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2" borderId="35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63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vertical="center" wrapText="1"/>
    </xf>
    <xf numFmtId="0" fontId="21" fillId="2" borderId="75" xfId="0" applyFont="1" applyFill="1" applyBorder="1" applyAlignment="1">
      <alignment horizontal="center" vertical="center" wrapText="1"/>
    </xf>
    <xf numFmtId="0" fontId="21" fillId="2" borderId="81" xfId="0" applyFont="1" applyFill="1" applyBorder="1" applyAlignment="1">
      <alignment horizontal="center" vertical="center" wrapText="1"/>
    </xf>
    <xf numFmtId="0" fontId="21" fillId="3" borderId="95" xfId="0" applyFont="1" applyFill="1" applyBorder="1" applyAlignment="1">
      <alignment horizontal="center" vertical="center"/>
    </xf>
    <xf numFmtId="0" fontId="21" fillId="3" borderId="93" xfId="0" applyFont="1" applyFill="1" applyBorder="1" applyAlignment="1">
      <alignment horizontal="center" vertical="center"/>
    </xf>
    <xf numFmtId="0" fontId="21" fillId="2" borderId="96" xfId="0" applyFont="1" applyFill="1" applyBorder="1" applyAlignment="1">
      <alignment horizontal="center" vertical="center" wrapText="1"/>
    </xf>
    <xf numFmtId="0" fontId="21" fillId="2" borderId="96" xfId="0" applyFont="1" applyFill="1" applyBorder="1" applyAlignment="1">
      <alignment horizontal="center" vertical="center"/>
    </xf>
    <xf numFmtId="0" fontId="21" fillId="2" borderId="9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/>
    </xf>
    <xf numFmtId="0" fontId="21" fillId="2" borderId="97" xfId="0" applyFont="1" applyFill="1" applyBorder="1" applyAlignment="1">
      <alignment horizontal="center" vertical="center" wrapText="1"/>
    </xf>
    <xf numFmtId="0" fontId="21" fillId="3" borderId="99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vertical="center" wrapText="1"/>
    </xf>
    <xf numFmtId="0" fontId="21" fillId="2" borderId="39" xfId="0" applyFont="1" applyFill="1" applyBorder="1" applyAlignment="1">
      <alignment vertical="center" wrapText="1"/>
    </xf>
    <xf numFmtId="0" fontId="21" fillId="2" borderId="99" xfId="0" applyFont="1" applyFill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/>
    </xf>
    <xf numFmtId="0" fontId="21" fillId="2" borderId="56" xfId="0" applyFont="1" applyFill="1" applyBorder="1" applyAlignment="1">
      <alignment horizontal="center" vertical="center" wrapText="1"/>
    </xf>
    <xf numFmtId="0" fontId="21" fillId="2" borderId="99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 wrapText="1"/>
    </xf>
    <xf numFmtId="0" fontId="21" fillId="2" borderId="86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vertical="center" wrapText="1"/>
    </xf>
    <xf numFmtId="0" fontId="21" fillId="2" borderId="38" xfId="0" applyFont="1" applyFill="1" applyBorder="1" applyAlignment="1">
      <alignment vertical="center" wrapText="1"/>
    </xf>
    <xf numFmtId="0" fontId="21" fillId="3" borderId="45" xfId="0" applyFont="1" applyFill="1" applyBorder="1" applyAlignment="1">
      <alignment horizontal="center" vertical="center"/>
    </xf>
    <xf numFmtId="0" fontId="21" fillId="2" borderId="89" xfId="0" applyFont="1" applyFill="1" applyBorder="1" applyAlignment="1">
      <alignment horizontal="center" vertical="center" wrapText="1"/>
    </xf>
    <xf numFmtId="0" fontId="21" fillId="2" borderId="92" xfId="0" applyFont="1" applyFill="1" applyBorder="1" applyAlignment="1">
      <alignment horizontal="center" vertical="center" wrapText="1"/>
    </xf>
    <xf numFmtId="0" fontId="23" fillId="2" borderId="84" xfId="0" applyFont="1" applyFill="1" applyBorder="1" applyAlignment="1">
      <alignment horizontal="center" vertical="center" wrapText="1"/>
    </xf>
    <xf numFmtId="0" fontId="21" fillId="2" borderId="89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vertical="center" wrapText="1"/>
    </xf>
    <xf numFmtId="0" fontId="20" fillId="2" borderId="30" xfId="0" applyFont="1" applyFill="1" applyBorder="1" applyAlignment="1">
      <alignment vertical="center" wrapText="1"/>
    </xf>
    <xf numFmtId="0" fontId="20" fillId="2" borderId="58" xfId="0" applyFont="1" applyFill="1" applyBorder="1" applyAlignment="1">
      <alignment vertical="center" wrapText="1"/>
    </xf>
    <xf numFmtId="0" fontId="3" fillId="0" borderId="100" xfId="0" applyFont="1" applyFill="1" applyBorder="1" applyAlignment="1">
      <alignment horizontal="center" vertical="center"/>
    </xf>
    <xf numFmtId="0" fontId="21" fillId="2" borderId="74" xfId="0" applyFont="1" applyFill="1" applyBorder="1" applyAlignment="1">
      <alignment vertical="center"/>
    </xf>
    <xf numFmtId="0" fontId="21" fillId="2" borderId="75" xfId="0" applyFont="1" applyFill="1" applyBorder="1" applyAlignment="1">
      <alignment vertical="center"/>
    </xf>
    <xf numFmtId="0" fontId="20" fillId="2" borderId="36" xfId="0" applyFont="1" applyFill="1" applyBorder="1" applyAlignment="1">
      <alignment vertical="center" wrapText="1"/>
    </xf>
    <xf numFmtId="0" fontId="20" fillId="2" borderId="59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4" borderId="59" xfId="0" applyFont="1" applyFill="1" applyBorder="1" applyAlignment="1">
      <alignment vertical="center" wrapText="1"/>
    </xf>
    <xf numFmtId="0" fontId="3" fillId="0" borderId="101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vertical="center"/>
    </xf>
    <xf numFmtId="0" fontId="10" fillId="0" borderId="101" xfId="0" applyFont="1" applyFill="1" applyBorder="1" applyAlignment="1">
      <alignment horizontal="center" vertical="center"/>
    </xf>
    <xf numFmtId="0" fontId="21" fillId="2" borderId="80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1" fillId="2" borderId="56" xfId="0" applyFont="1" applyFill="1" applyBorder="1" applyAlignment="1">
      <alignment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74" xfId="0" applyFont="1" applyFill="1" applyBorder="1" applyAlignment="1">
      <alignment horizontal="center" vertical="center"/>
    </xf>
    <xf numFmtId="0" fontId="21" fillId="2" borderId="75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 textRotation="255" wrapText="1"/>
    </xf>
    <xf numFmtId="0" fontId="11" fillId="0" borderId="18" xfId="0" applyFont="1" applyFill="1" applyBorder="1" applyAlignment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textRotation="255" wrapText="1"/>
    </xf>
    <xf numFmtId="0" fontId="21" fillId="2" borderId="66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textRotation="255" wrapText="1"/>
    </xf>
    <xf numFmtId="0" fontId="11" fillId="2" borderId="33" xfId="0" applyFont="1" applyFill="1" applyBorder="1" applyAlignment="1">
      <alignment horizontal="center" vertical="center" textRotation="255" wrapText="1"/>
    </xf>
    <xf numFmtId="0" fontId="21" fillId="2" borderId="70" xfId="0" applyFont="1" applyFill="1" applyBorder="1" applyAlignment="1">
      <alignment horizontal="center" vertical="center"/>
    </xf>
    <xf numFmtId="0" fontId="21" fillId="2" borderId="71" xfId="0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1" fillId="2" borderId="47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76" xfId="0" applyFont="1" applyFill="1" applyBorder="1" applyAlignment="1">
      <alignment horizontal="center" vertical="center" wrapText="1"/>
    </xf>
    <xf numFmtId="0" fontId="21" fillId="2" borderId="102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103" xfId="0" applyFont="1" applyFill="1" applyBorder="1" applyAlignment="1">
      <alignment horizontal="center" vertical="center" wrapText="1"/>
    </xf>
    <xf numFmtId="0" fontId="21" fillId="2" borderId="64" xfId="0" applyFont="1" applyFill="1" applyBorder="1" applyAlignment="1">
      <alignment horizontal="center" vertical="center" wrapText="1"/>
    </xf>
    <xf numFmtId="17" fontId="21" fillId="2" borderId="47" xfId="0" applyNumberFormat="1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vertical="center"/>
    </xf>
    <xf numFmtId="0" fontId="11" fillId="2" borderId="78" xfId="0" applyFont="1" applyFill="1" applyBorder="1" applyAlignment="1">
      <alignment vertical="center"/>
    </xf>
    <xf numFmtId="0" fontId="11" fillId="2" borderId="72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textRotation="255" wrapText="1"/>
    </xf>
    <xf numFmtId="0" fontId="11" fillId="0" borderId="33" xfId="0" applyFont="1" applyFill="1" applyBorder="1" applyAlignment="1">
      <alignment horizontal="center" vertical="center" textRotation="255" wrapText="1"/>
    </xf>
    <xf numFmtId="0" fontId="11" fillId="2" borderId="1" xfId="0" applyFont="1" applyFill="1" applyBorder="1" applyAlignment="1">
      <alignment horizontal="center" vertical="center" textRotation="255" wrapText="1"/>
    </xf>
    <xf numFmtId="0" fontId="11" fillId="0" borderId="40" xfId="0" applyFont="1" applyFill="1" applyBorder="1" applyAlignment="1">
      <alignment horizontal="center" vertical="center" textRotation="255" wrapText="1"/>
    </xf>
    <xf numFmtId="0" fontId="23" fillId="2" borderId="79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85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21" fillId="5" borderId="104" xfId="0" applyFont="1" applyFill="1" applyBorder="1" applyAlignment="1">
      <alignment horizontal="center" vertical="center"/>
    </xf>
    <xf numFmtId="0" fontId="21" fillId="5" borderId="105" xfId="0" applyFont="1" applyFill="1" applyBorder="1" applyAlignment="1">
      <alignment horizontal="center" vertical="center"/>
    </xf>
    <xf numFmtId="0" fontId="21" fillId="5" borderId="10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6"/>
  <sheetViews>
    <sheetView tabSelected="1" zoomScale="150" zoomScaleNormal="150" workbookViewId="0">
      <selection sqref="A1:AD1"/>
    </sheetView>
  </sheetViews>
  <sheetFormatPr defaultRowHeight="13.5"/>
  <cols>
    <col min="1" max="1" width="4.140625" style="1" customWidth="1"/>
    <col min="2" max="2" width="4" style="1" customWidth="1"/>
    <col min="3" max="3" width="10.5703125" style="54" customWidth="1"/>
    <col min="4" max="4" width="2.85546875" style="231" customWidth="1"/>
    <col min="5" max="17" width="2.85546875" style="1" customWidth="1"/>
    <col min="18" max="18" width="2.85546875" style="61" customWidth="1"/>
    <col min="19" max="26" width="2.85546875" style="1" customWidth="1"/>
    <col min="27" max="27" width="3" style="28" customWidth="1"/>
    <col min="28" max="28" width="19.140625" style="25" customWidth="1"/>
    <col min="29" max="29" width="1.5703125" style="26" hidden="1" customWidth="1"/>
    <col min="30" max="30" width="14.85546875" style="25" customWidth="1"/>
    <col min="31" max="31" width="1.5703125" style="1" hidden="1" customWidth="1"/>
    <col min="32" max="32" width="0" style="1" hidden="1" customWidth="1"/>
    <col min="33" max="33" width="9.140625" style="1"/>
    <col min="34" max="55" width="9.140625" style="2"/>
    <col min="56" max="258" width="9.140625" style="1"/>
    <col min="259" max="259" width="3.85546875" style="1" customWidth="1"/>
    <col min="260" max="260" width="4" style="1" customWidth="1"/>
    <col min="261" max="261" width="10.5703125" style="1" customWidth="1"/>
    <col min="262" max="282" width="2.85546875" style="1" customWidth="1"/>
    <col min="283" max="283" width="2.5703125" style="1" customWidth="1"/>
    <col min="284" max="284" width="18" style="1" customWidth="1"/>
    <col min="285" max="285" width="0" style="1" hidden="1" customWidth="1"/>
    <col min="286" max="286" width="14.140625" style="1" customWidth="1"/>
    <col min="287" max="287" width="0" style="1" hidden="1" customWidth="1"/>
    <col min="288" max="514" width="9.140625" style="1"/>
    <col min="515" max="515" width="3.85546875" style="1" customWidth="1"/>
    <col min="516" max="516" width="4" style="1" customWidth="1"/>
    <col min="517" max="517" width="10.5703125" style="1" customWidth="1"/>
    <col min="518" max="538" width="2.85546875" style="1" customWidth="1"/>
    <col min="539" max="539" width="2.5703125" style="1" customWidth="1"/>
    <col min="540" max="540" width="18" style="1" customWidth="1"/>
    <col min="541" max="541" width="0" style="1" hidden="1" customWidth="1"/>
    <col min="542" max="542" width="14.140625" style="1" customWidth="1"/>
    <col min="543" max="543" width="0" style="1" hidden="1" customWidth="1"/>
    <col min="544" max="770" width="9.140625" style="1"/>
    <col min="771" max="771" width="3.85546875" style="1" customWidth="1"/>
    <col min="772" max="772" width="4" style="1" customWidth="1"/>
    <col min="773" max="773" width="10.5703125" style="1" customWidth="1"/>
    <col min="774" max="794" width="2.85546875" style="1" customWidth="1"/>
    <col min="795" max="795" width="2.5703125" style="1" customWidth="1"/>
    <col min="796" max="796" width="18" style="1" customWidth="1"/>
    <col min="797" max="797" width="0" style="1" hidden="1" customWidth="1"/>
    <col min="798" max="798" width="14.140625" style="1" customWidth="1"/>
    <col min="799" max="799" width="0" style="1" hidden="1" customWidth="1"/>
    <col min="800" max="1026" width="9.140625" style="1"/>
    <col min="1027" max="1027" width="3.85546875" style="1" customWidth="1"/>
    <col min="1028" max="1028" width="4" style="1" customWidth="1"/>
    <col min="1029" max="1029" width="10.5703125" style="1" customWidth="1"/>
    <col min="1030" max="1050" width="2.85546875" style="1" customWidth="1"/>
    <col min="1051" max="1051" width="2.5703125" style="1" customWidth="1"/>
    <col min="1052" max="1052" width="18" style="1" customWidth="1"/>
    <col min="1053" max="1053" width="0" style="1" hidden="1" customWidth="1"/>
    <col min="1054" max="1054" width="14.140625" style="1" customWidth="1"/>
    <col min="1055" max="1055" width="0" style="1" hidden="1" customWidth="1"/>
    <col min="1056" max="1282" width="9.140625" style="1"/>
    <col min="1283" max="1283" width="3.85546875" style="1" customWidth="1"/>
    <col min="1284" max="1284" width="4" style="1" customWidth="1"/>
    <col min="1285" max="1285" width="10.5703125" style="1" customWidth="1"/>
    <col min="1286" max="1306" width="2.85546875" style="1" customWidth="1"/>
    <col min="1307" max="1307" width="2.5703125" style="1" customWidth="1"/>
    <col min="1308" max="1308" width="18" style="1" customWidth="1"/>
    <col min="1309" max="1309" width="0" style="1" hidden="1" customWidth="1"/>
    <col min="1310" max="1310" width="14.140625" style="1" customWidth="1"/>
    <col min="1311" max="1311" width="0" style="1" hidden="1" customWidth="1"/>
    <col min="1312" max="1538" width="9.140625" style="1"/>
    <col min="1539" max="1539" width="3.85546875" style="1" customWidth="1"/>
    <col min="1540" max="1540" width="4" style="1" customWidth="1"/>
    <col min="1541" max="1541" width="10.5703125" style="1" customWidth="1"/>
    <col min="1542" max="1562" width="2.85546875" style="1" customWidth="1"/>
    <col min="1563" max="1563" width="2.5703125" style="1" customWidth="1"/>
    <col min="1564" max="1564" width="18" style="1" customWidth="1"/>
    <col min="1565" max="1565" width="0" style="1" hidden="1" customWidth="1"/>
    <col min="1566" max="1566" width="14.140625" style="1" customWidth="1"/>
    <col min="1567" max="1567" width="0" style="1" hidden="1" customWidth="1"/>
    <col min="1568" max="1794" width="9.140625" style="1"/>
    <col min="1795" max="1795" width="3.85546875" style="1" customWidth="1"/>
    <col min="1796" max="1796" width="4" style="1" customWidth="1"/>
    <col min="1797" max="1797" width="10.5703125" style="1" customWidth="1"/>
    <col min="1798" max="1818" width="2.85546875" style="1" customWidth="1"/>
    <col min="1819" max="1819" width="2.5703125" style="1" customWidth="1"/>
    <col min="1820" max="1820" width="18" style="1" customWidth="1"/>
    <col min="1821" max="1821" width="0" style="1" hidden="1" customWidth="1"/>
    <col min="1822" max="1822" width="14.140625" style="1" customWidth="1"/>
    <col min="1823" max="1823" width="0" style="1" hidden="1" customWidth="1"/>
    <col min="1824" max="2050" width="9.140625" style="1"/>
    <col min="2051" max="2051" width="3.85546875" style="1" customWidth="1"/>
    <col min="2052" max="2052" width="4" style="1" customWidth="1"/>
    <col min="2053" max="2053" width="10.5703125" style="1" customWidth="1"/>
    <col min="2054" max="2074" width="2.85546875" style="1" customWidth="1"/>
    <col min="2075" max="2075" width="2.5703125" style="1" customWidth="1"/>
    <col min="2076" max="2076" width="18" style="1" customWidth="1"/>
    <col min="2077" max="2077" width="0" style="1" hidden="1" customWidth="1"/>
    <col min="2078" max="2078" width="14.140625" style="1" customWidth="1"/>
    <col min="2079" max="2079" width="0" style="1" hidden="1" customWidth="1"/>
    <col min="2080" max="2306" width="9.140625" style="1"/>
    <col min="2307" max="2307" width="3.85546875" style="1" customWidth="1"/>
    <col min="2308" max="2308" width="4" style="1" customWidth="1"/>
    <col min="2309" max="2309" width="10.5703125" style="1" customWidth="1"/>
    <col min="2310" max="2330" width="2.85546875" style="1" customWidth="1"/>
    <col min="2331" max="2331" width="2.5703125" style="1" customWidth="1"/>
    <col min="2332" max="2332" width="18" style="1" customWidth="1"/>
    <col min="2333" max="2333" width="0" style="1" hidden="1" customWidth="1"/>
    <col min="2334" max="2334" width="14.140625" style="1" customWidth="1"/>
    <col min="2335" max="2335" width="0" style="1" hidden="1" customWidth="1"/>
    <col min="2336" max="2562" width="9.140625" style="1"/>
    <col min="2563" max="2563" width="3.85546875" style="1" customWidth="1"/>
    <col min="2564" max="2564" width="4" style="1" customWidth="1"/>
    <col min="2565" max="2565" width="10.5703125" style="1" customWidth="1"/>
    <col min="2566" max="2586" width="2.85546875" style="1" customWidth="1"/>
    <col min="2587" max="2587" width="2.5703125" style="1" customWidth="1"/>
    <col min="2588" max="2588" width="18" style="1" customWidth="1"/>
    <col min="2589" max="2589" width="0" style="1" hidden="1" customWidth="1"/>
    <col min="2590" max="2590" width="14.140625" style="1" customWidth="1"/>
    <col min="2591" max="2591" width="0" style="1" hidden="1" customWidth="1"/>
    <col min="2592" max="2818" width="9.140625" style="1"/>
    <col min="2819" max="2819" width="3.85546875" style="1" customWidth="1"/>
    <col min="2820" max="2820" width="4" style="1" customWidth="1"/>
    <col min="2821" max="2821" width="10.5703125" style="1" customWidth="1"/>
    <col min="2822" max="2842" width="2.85546875" style="1" customWidth="1"/>
    <col min="2843" max="2843" width="2.5703125" style="1" customWidth="1"/>
    <col min="2844" max="2844" width="18" style="1" customWidth="1"/>
    <col min="2845" max="2845" width="0" style="1" hidden="1" customWidth="1"/>
    <col min="2846" max="2846" width="14.140625" style="1" customWidth="1"/>
    <col min="2847" max="2847" width="0" style="1" hidden="1" customWidth="1"/>
    <col min="2848" max="3074" width="9.140625" style="1"/>
    <col min="3075" max="3075" width="3.85546875" style="1" customWidth="1"/>
    <col min="3076" max="3076" width="4" style="1" customWidth="1"/>
    <col min="3077" max="3077" width="10.5703125" style="1" customWidth="1"/>
    <col min="3078" max="3098" width="2.85546875" style="1" customWidth="1"/>
    <col min="3099" max="3099" width="2.5703125" style="1" customWidth="1"/>
    <col min="3100" max="3100" width="18" style="1" customWidth="1"/>
    <col min="3101" max="3101" width="0" style="1" hidden="1" customWidth="1"/>
    <col min="3102" max="3102" width="14.140625" style="1" customWidth="1"/>
    <col min="3103" max="3103" width="0" style="1" hidden="1" customWidth="1"/>
    <col min="3104" max="3330" width="9.140625" style="1"/>
    <col min="3331" max="3331" width="3.85546875" style="1" customWidth="1"/>
    <col min="3332" max="3332" width="4" style="1" customWidth="1"/>
    <col min="3333" max="3333" width="10.5703125" style="1" customWidth="1"/>
    <col min="3334" max="3354" width="2.85546875" style="1" customWidth="1"/>
    <col min="3355" max="3355" width="2.5703125" style="1" customWidth="1"/>
    <col min="3356" max="3356" width="18" style="1" customWidth="1"/>
    <col min="3357" max="3357" width="0" style="1" hidden="1" customWidth="1"/>
    <col min="3358" max="3358" width="14.140625" style="1" customWidth="1"/>
    <col min="3359" max="3359" width="0" style="1" hidden="1" customWidth="1"/>
    <col min="3360" max="3586" width="9.140625" style="1"/>
    <col min="3587" max="3587" width="3.85546875" style="1" customWidth="1"/>
    <col min="3588" max="3588" width="4" style="1" customWidth="1"/>
    <col min="3589" max="3589" width="10.5703125" style="1" customWidth="1"/>
    <col min="3590" max="3610" width="2.85546875" style="1" customWidth="1"/>
    <col min="3611" max="3611" width="2.5703125" style="1" customWidth="1"/>
    <col min="3612" max="3612" width="18" style="1" customWidth="1"/>
    <col min="3613" max="3613" width="0" style="1" hidden="1" customWidth="1"/>
    <col min="3614" max="3614" width="14.140625" style="1" customWidth="1"/>
    <col min="3615" max="3615" width="0" style="1" hidden="1" customWidth="1"/>
    <col min="3616" max="3842" width="9.140625" style="1"/>
    <col min="3843" max="3843" width="3.85546875" style="1" customWidth="1"/>
    <col min="3844" max="3844" width="4" style="1" customWidth="1"/>
    <col min="3845" max="3845" width="10.5703125" style="1" customWidth="1"/>
    <col min="3846" max="3866" width="2.85546875" style="1" customWidth="1"/>
    <col min="3867" max="3867" width="2.5703125" style="1" customWidth="1"/>
    <col min="3868" max="3868" width="18" style="1" customWidth="1"/>
    <col min="3869" max="3869" width="0" style="1" hidden="1" customWidth="1"/>
    <col min="3870" max="3870" width="14.140625" style="1" customWidth="1"/>
    <col min="3871" max="3871" width="0" style="1" hidden="1" customWidth="1"/>
    <col min="3872" max="4098" width="9.140625" style="1"/>
    <col min="4099" max="4099" width="3.85546875" style="1" customWidth="1"/>
    <col min="4100" max="4100" width="4" style="1" customWidth="1"/>
    <col min="4101" max="4101" width="10.5703125" style="1" customWidth="1"/>
    <col min="4102" max="4122" width="2.85546875" style="1" customWidth="1"/>
    <col min="4123" max="4123" width="2.5703125" style="1" customWidth="1"/>
    <col min="4124" max="4124" width="18" style="1" customWidth="1"/>
    <col min="4125" max="4125" width="0" style="1" hidden="1" customWidth="1"/>
    <col min="4126" max="4126" width="14.140625" style="1" customWidth="1"/>
    <col min="4127" max="4127" width="0" style="1" hidden="1" customWidth="1"/>
    <col min="4128" max="4354" width="9.140625" style="1"/>
    <col min="4355" max="4355" width="3.85546875" style="1" customWidth="1"/>
    <col min="4356" max="4356" width="4" style="1" customWidth="1"/>
    <col min="4357" max="4357" width="10.5703125" style="1" customWidth="1"/>
    <col min="4358" max="4378" width="2.85546875" style="1" customWidth="1"/>
    <col min="4379" max="4379" width="2.5703125" style="1" customWidth="1"/>
    <col min="4380" max="4380" width="18" style="1" customWidth="1"/>
    <col min="4381" max="4381" width="0" style="1" hidden="1" customWidth="1"/>
    <col min="4382" max="4382" width="14.140625" style="1" customWidth="1"/>
    <col min="4383" max="4383" width="0" style="1" hidden="1" customWidth="1"/>
    <col min="4384" max="4610" width="9.140625" style="1"/>
    <col min="4611" max="4611" width="3.85546875" style="1" customWidth="1"/>
    <col min="4612" max="4612" width="4" style="1" customWidth="1"/>
    <col min="4613" max="4613" width="10.5703125" style="1" customWidth="1"/>
    <col min="4614" max="4634" width="2.85546875" style="1" customWidth="1"/>
    <col min="4635" max="4635" width="2.5703125" style="1" customWidth="1"/>
    <col min="4636" max="4636" width="18" style="1" customWidth="1"/>
    <col min="4637" max="4637" width="0" style="1" hidden="1" customWidth="1"/>
    <col min="4638" max="4638" width="14.140625" style="1" customWidth="1"/>
    <col min="4639" max="4639" width="0" style="1" hidden="1" customWidth="1"/>
    <col min="4640" max="4866" width="9.140625" style="1"/>
    <col min="4867" max="4867" width="3.85546875" style="1" customWidth="1"/>
    <col min="4868" max="4868" width="4" style="1" customWidth="1"/>
    <col min="4869" max="4869" width="10.5703125" style="1" customWidth="1"/>
    <col min="4870" max="4890" width="2.85546875" style="1" customWidth="1"/>
    <col min="4891" max="4891" width="2.5703125" style="1" customWidth="1"/>
    <col min="4892" max="4892" width="18" style="1" customWidth="1"/>
    <col min="4893" max="4893" width="0" style="1" hidden="1" customWidth="1"/>
    <col min="4894" max="4894" width="14.140625" style="1" customWidth="1"/>
    <col min="4895" max="4895" width="0" style="1" hidden="1" customWidth="1"/>
    <col min="4896" max="5122" width="9.140625" style="1"/>
    <col min="5123" max="5123" width="3.85546875" style="1" customWidth="1"/>
    <col min="5124" max="5124" width="4" style="1" customWidth="1"/>
    <col min="5125" max="5125" width="10.5703125" style="1" customWidth="1"/>
    <col min="5126" max="5146" width="2.85546875" style="1" customWidth="1"/>
    <col min="5147" max="5147" width="2.5703125" style="1" customWidth="1"/>
    <col min="5148" max="5148" width="18" style="1" customWidth="1"/>
    <col min="5149" max="5149" width="0" style="1" hidden="1" customWidth="1"/>
    <col min="5150" max="5150" width="14.140625" style="1" customWidth="1"/>
    <col min="5151" max="5151" width="0" style="1" hidden="1" customWidth="1"/>
    <col min="5152" max="5378" width="9.140625" style="1"/>
    <col min="5379" max="5379" width="3.85546875" style="1" customWidth="1"/>
    <col min="5380" max="5380" width="4" style="1" customWidth="1"/>
    <col min="5381" max="5381" width="10.5703125" style="1" customWidth="1"/>
    <col min="5382" max="5402" width="2.85546875" style="1" customWidth="1"/>
    <col min="5403" max="5403" width="2.5703125" style="1" customWidth="1"/>
    <col min="5404" max="5404" width="18" style="1" customWidth="1"/>
    <col min="5405" max="5405" width="0" style="1" hidden="1" customWidth="1"/>
    <col min="5406" max="5406" width="14.140625" style="1" customWidth="1"/>
    <col min="5407" max="5407" width="0" style="1" hidden="1" customWidth="1"/>
    <col min="5408" max="5634" width="9.140625" style="1"/>
    <col min="5635" max="5635" width="3.85546875" style="1" customWidth="1"/>
    <col min="5636" max="5636" width="4" style="1" customWidth="1"/>
    <col min="5637" max="5637" width="10.5703125" style="1" customWidth="1"/>
    <col min="5638" max="5658" width="2.85546875" style="1" customWidth="1"/>
    <col min="5659" max="5659" width="2.5703125" style="1" customWidth="1"/>
    <col min="5660" max="5660" width="18" style="1" customWidth="1"/>
    <col min="5661" max="5661" width="0" style="1" hidden="1" customWidth="1"/>
    <col min="5662" max="5662" width="14.140625" style="1" customWidth="1"/>
    <col min="5663" max="5663" width="0" style="1" hidden="1" customWidth="1"/>
    <col min="5664" max="5890" width="9.140625" style="1"/>
    <col min="5891" max="5891" width="3.85546875" style="1" customWidth="1"/>
    <col min="5892" max="5892" width="4" style="1" customWidth="1"/>
    <col min="5893" max="5893" width="10.5703125" style="1" customWidth="1"/>
    <col min="5894" max="5914" width="2.85546875" style="1" customWidth="1"/>
    <col min="5915" max="5915" width="2.5703125" style="1" customWidth="1"/>
    <col min="5916" max="5916" width="18" style="1" customWidth="1"/>
    <col min="5917" max="5917" width="0" style="1" hidden="1" customWidth="1"/>
    <col min="5918" max="5918" width="14.140625" style="1" customWidth="1"/>
    <col min="5919" max="5919" width="0" style="1" hidden="1" customWidth="1"/>
    <col min="5920" max="6146" width="9.140625" style="1"/>
    <col min="6147" max="6147" width="3.85546875" style="1" customWidth="1"/>
    <col min="6148" max="6148" width="4" style="1" customWidth="1"/>
    <col min="6149" max="6149" width="10.5703125" style="1" customWidth="1"/>
    <col min="6150" max="6170" width="2.85546875" style="1" customWidth="1"/>
    <col min="6171" max="6171" width="2.5703125" style="1" customWidth="1"/>
    <col min="6172" max="6172" width="18" style="1" customWidth="1"/>
    <col min="6173" max="6173" width="0" style="1" hidden="1" customWidth="1"/>
    <col min="6174" max="6174" width="14.140625" style="1" customWidth="1"/>
    <col min="6175" max="6175" width="0" style="1" hidden="1" customWidth="1"/>
    <col min="6176" max="6402" width="9.140625" style="1"/>
    <col min="6403" max="6403" width="3.85546875" style="1" customWidth="1"/>
    <col min="6404" max="6404" width="4" style="1" customWidth="1"/>
    <col min="6405" max="6405" width="10.5703125" style="1" customWidth="1"/>
    <col min="6406" max="6426" width="2.85546875" style="1" customWidth="1"/>
    <col min="6427" max="6427" width="2.5703125" style="1" customWidth="1"/>
    <col min="6428" max="6428" width="18" style="1" customWidth="1"/>
    <col min="6429" max="6429" width="0" style="1" hidden="1" customWidth="1"/>
    <col min="6430" max="6430" width="14.140625" style="1" customWidth="1"/>
    <col min="6431" max="6431" width="0" style="1" hidden="1" customWidth="1"/>
    <col min="6432" max="6658" width="9.140625" style="1"/>
    <col min="6659" max="6659" width="3.85546875" style="1" customWidth="1"/>
    <col min="6660" max="6660" width="4" style="1" customWidth="1"/>
    <col min="6661" max="6661" width="10.5703125" style="1" customWidth="1"/>
    <col min="6662" max="6682" width="2.85546875" style="1" customWidth="1"/>
    <col min="6683" max="6683" width="2.5703125" style="1" customWidth="1"/>
    <col min="6684" max="6684" width="18" style="1" customWidth="1"/>
    <col min="6685" max="6685" width="0" style="1" hidden="1" customWidth="1"/>
    <col min="6686" max="6686" width="14.140625" style="1" customWidth="1"/>
    <col min="6687" max="6687" width="0" style="1" hidden="1" customWidth="1"/>
    <col min="6688" max="6914" width="9.140625" style="1"/>
    <col min="6915" max="6915" width="3.85546875" style="1" customWidth="1"/>
    <col min="6916" max="6916" width="4" style="1" customWidth="1"/>
    <col min="6917" max="6917" width="10.5703125" style="1" customWidth="1"/>
    <col min="6918" max="6938" width="2.85546875" style="1" customWidth="1"/>
    <col min="6939" max="6939" width="2.5703125" style="1" customWidth="1"/>
    <col min="6940" max="6940" width="18" style="1" customWidth="1"/>
    <col min="6941" max="6941" width="0" style="1" hidden="1" customWidth="1"/>
    <col min="6942" max="6942" width="14.140625" style="1" customWidth="1"/>
    <col min="6943" max="6943" width="0" style="1" hidden="1" customWidth="1"/>
    <col min="6944" max="7170" width="9.140625" style="1"/>
    <col min="7171" max="7171" width="3.85546875" style="1" customWidth="1"/>
    <col min="7172" max="7172" width="4" style="1" customWidth="1"/>
    <col min="7173" max="7173" width="10.5703125" style="1" customWidth="1"/>
    <col min="7174" max="7194" width="2.85546875" style="1" customWidth="1"/>
    <col min="7195" max="7195" width="2.5703125" style="1" customWidth="1"/>
    <col min="7196" max="7196" width="18" style="1" customWidth="1"/>
    <col min="7197" max="7197" width="0" style="1" hidden="1" customWidth="1"/>
    <col min="7198" max="7198" width="14.140625" style="1" customWidth="1"/>
    <col min="7199" max="7199" width="0" style="1" hidden="1" customWidth="1"/>
    <col min="7200" max="7426" width="9.140625" style="1"/>
    <col min="7427" max="7427" width="3.85546875" style="1" customWidth="1"/>
    <col min="7428" max="7428" width="4" style="1" customWidth="1"/>
    <col min="7429" max="7429" width="10.5703125" style="1" customWidth="1"/>
    <col min="7430" max="7450" width="2.85546875" style="1" customWidth="1"/>
    <col min="7451" max="7451" width="2.5703125" style="1" customWidth="1"/>
    <col min="7452" max="7452" width="18" style="1" customWidth="1"/>
    <col min="7453" max="7453" width="0" style="1" hidden="1" customWidth="1"/>
    <col min="7454" max="7454" width="14.140625" style="1" customWidth="1"/>
    <col min="7455" max="7455" width="0" style="1" hidden="1" customWidth="1"/>
    <col min="7456" max="7682" width="9.140625" style="1"/>
    <col min="7683" max="7683" width="3.85546875" style="1" customWidth="1"/>
    <col min="7684" max="7684" width="4" style="1" customWidth="1"/>
    <col min="7685" max="7685" width="10.5703125" style="1" customWidth="1"/>
    <col min="7686" max="7706" width="2.85546875" style="1" customWidth="1"/>
    <col min="7707" max="7707" width="2.5703125" style="1" customWidth="1"/>
    <col min="7708" max="7708" width="18" style="1" customWidth="1"/>
    <col min="7709" max="7709" width="0" style="1" hidden="1" customWidth="1"/>
    <col min="7710" max="7710" width="14.140625" style="1" customWidth="1"/>
    <col min="7711" max="7711" width="0" style="1" hidden="1" customWidth="1"/>
    <col min="7712" max="7938" width="9.140625" style="1"/>
    <col min="7939" max="7939" width="3.85546875" style="1" customWidth="1"/>
    <col min="7940" max="7940" width="4" style="1" customWidth="1"/>
    <col min="7941" max="7941" width="10.5703125" style="1" customWidth="1"/>
    <col min="7942" max="7962" width="2.85546875" style="1" customWidth="1"/>
    <col min="7963" max="7963" width="2.5703125" style="1" customWidth="1"/>
    <col min="7964" max="7964" width="18" style="1" customWidth="1"/>
    <col min="7965" max="7965" width="0" style="1" hidden="1" customWidth="1"/>
    <col min="7966" max="7966" width="14.140625" style="1" customWidth="1"/>
    <col min="7967" max="7967" width="0" style="1" hidden="1" customWidth="1"/>
    <col min="7968" max="8194" width="9.140625" style="1"/>
    <col min="8195" max="8195" width="3.85546875" style="1" customWidth="1"/>
    <col min="8196" max="8196" width="4" style="1" customWidth="1"/>
    <col min="8197" max="8197" width="10.5703125" style="1" customWidth="1"/>
    <col min="8198" max="8218" width="2.85546875" style="1" customWidth="1"/>
    <col min="8219" max="8219" width="2.5703125" style="1" customWidth="1"/>
    <col min="8220" max="8220" width="18" style="1" customWidth="1"/>
    <col min="8221" max="8221" width="0" style="1" hidden="1" customWidth="1"/>
    <col min="8222" max="8222" width="14.140625" style="1" customWidth="1"/>
    <col min="8223" max="8223" width="0" style="1" hidden="1" customWidth="1"/>
    <col min="8224" max="8450" width="9.140625" style="1"/>
    <col min="8451" max="8451" width="3.85546875" style="1" customWidth="1"/>
    <col min="8452" max="8452" width="4" style="1" customWidth="1"/>
    <col min="8453" max="8453" width="10.5703125" style="1" customWidth="1"/>
    <col min="8454" max="8474" width="2.85546875" style="1" customWidth="1"/>
    <col min="8475" max="8475" width="2.5703125" style="1" customWidth="1"/>
    <col min="8476" max="8476" width="18" style="1" customWidth="1"/>
    <col min="8477" max="8477" width="0" style="1" hidden="1" customWidth="1"/>
    <col min="8478" max="8478" width="14.140625" style="1" customWidth="1"/>
    <col min="8479" max="8479" width="0" style="1" hidden="1" customWidth="1"/>
    <col min="8480" max="8706" width="9.140625" style="1"/>
    <col min="8707" max="8707" width="3.85546875" style="1" customWidth="1"/>
    <col min="8708" max="8708" width="4" style="1" customWidth="1"/>
    <col min="8709" max="8709" width="10.5703125" style="1" customWidth="1"/>
    <col min="8710" max="8730" width="2.85546875" style="1" customWidth="1"/>
    <col min="8731" max="8731" width="2.5703125" style="1" customWidth="1"/>
    <col min="8732" max="8732" width="18" style="1" customWidth="1"/>
    <col min="8733" max="8733" width="0" style="1" hidden="1" customWidth="1"/>
    <col min="8734" max="8734" width="14.140625" style="1" customWidth="1"/>
    <col min="8735" max="8735" width="0" style="1" hidden="1" customWidth="1"/>
    <col min="8736" max="8962" width="9.140625" style="1"/>
    <col min="8963" max="8963" width="3.85546875" style="1" customWidth="1"/>
    <col min="8964" max="8964" width="4" style="1" customWidth="1"/>
    <col min="8965" max="8965" width="10.5703125" style="1" customWidth="1"/>
    <col min="8966" max="8986" width="2.85546875" style="1" customWidth="1"/>
    <col min="8987" max="8987" width="2.5703125" style="1" customWidth="1"/>
    <col min="8988" max="8988" width="18" style="1" customWidth="1"/>
    <col min="8989" max="8989" width="0" style="1" hidden="1" customWidth="1"/>
    <col min="8990" max="8990" width="14.140625" style="1" customWidth="1"/>
    <col min="8991" max="8991" width="0" style="1" hidden="1" customWidth="1"/>
    <col min="8992" max="9218" width="9.140625" style="1"/>
    <col min="9219" max="9219" width="3.85546875" style="1" customWidth="1"/>
    <col min="9220" max="9220" width="4" style="1" customWidth="1"/>
    <col min="9221" max="9221" width="10.5703125" style="1" customWidth="1"/>
    <col min="9222" max="9242" width="2.85546875" style="1" customWidth="1"/>
    <col min="9243" max="9243" width="2.5703125" style="1" customWidth="1"/>
    <col min="9244" max="9244" width="18" style="1" customWidth="1"/>
    <col min="9245" max="9245" width="0" style="1" hidden="1" customWidth="1"/>
    <col min="9246" max="9246" width="14.140625" style="1" customWidth="1"/>
    <col min="9247" max="9247" width="0" style="1" hidden="1" customWidth="1"/>
    <col min="9248" max="9474" width="9.140625" style="1"/>
    <col min="9475" max="9475" width="3.85546875" style="1" customWidth="1"/>
    <col min="9476" max="9476" width="4" style="1" customWidth="1"/>
    <col min="9477" max="9477" width="10.5703125" style="1" customWidth="1"/>
    <col min="9478" max="9498" width="2.85546875" style="1" customWidth="1"/>
    <col min="9499" max="9499" width="2.5703125" style="1" customWidth="1"/>
    <col min="9500" max="9500" width="18" style="1" customWidth="1"/>
    <col min="9501" max="9501" width="0" style="1" hidden="1" customWidth="1"/>
    <col min="9502" max="9502" width="14.140625" style="1" customWidth="1"/>
    <col min="9503" max="9503" width="0" style="1" hidden="1" customWidth="1"/>
    <col min="9504" max="9730" width="9.140625" style="1"/>
    <col min="9731" max="9731" width="3.85546875" style="1" customWidth="1"/>
    <col min="9732" max="9732" width="4" style="1" customWidth="1"/>
    <col min="9733" max="9733" width="10.5703125" style="1" customWidth="1"/>
    <col min="9734" max="9754" width="2.85546875" style="1" customWidth="1"/>
    <col min="9755" max="9755" width="2.5703125" style="1" customWidth="1"/>
    <col min="9756" max="9756" width="18" style="1" customWidth="1"/>
    <col min="9757" max="9757" width="0" style="1" hidden="1" customWidth="1"/>
    <col min="9758" max="9758" width="14.140625" style="1" customWidth="1"/>
    <col min="9759" max="9759" width="0" style="1" hidden="1" customWidth="1"/>
    <col min="9760" max="9986" width="9.140625" style="1"/>
    <col min="9987" max="9987" width="3.85546875" style="1" customWidth="1"/>
    <col min="9988" max="9988" width="4" style="1" customWidth="1"/>
    <col min="9989" max="9989" width="10.5703125" style="1" customWidth="1"/>
    <col min="9990" max="10010" width="2.85546875" style="1" customWidth="1"/>
    <col min="10011" max="10011" width="2.5703125" style="1" customWidth="1"/>
    <col min="10012" max="10012" width="18" style="1" customWidth="1"/>
    <col min="10013" max="10013" width="0" style="1" hidden="1" customWidth="1"/>
    <col min="10014" max="10014" width="14.140625" style="1" customWidth="1"/>
    <col min="10015" max="10015" width="0" style="1" hidden="1" customWidth="1"/>
    <col min="10016" max="10242" width="9.140625" style="1"/>
    <col min="10243" max="10243" width="3.85546875" style="1" customWidth="1"/>
    <col min="10244" max="10244" width="4" style="1" customWidth="1"/>
    <col min="10245" max="10245" width="10.5703125" style="1" customWidth="1"/>
    <col min="10246" max="10266" width="2.85546875" style="1" customWidth="1"/>
    <col min="10267" max="10267" width="2.5703125" style="1" customWidth="1"/>
    <col min="10268" max="10268" width="18" style="1" customWidth="1"/>
    <col min="10269" max="10269" width="0" style="1" hidden="1" customWidth="1"/>
    <col min="10270" max="10270" width="14.140625" style="1" customWidth="1"/>
    <col min="10271" max="10271" width="0" style="1" hidden="1" customWidth="1"/>
    <col min="10272" max="10498" width="9.140625" style="1"/>
    <col min="10499" max="10499" width="3.85546875" style="1" customWidth="1"/>
    <col min="10500" max="10500" width="4" style="1" customWidth="1"/>
    <col min="10501" max="10501" width="10.5703125" style="1" customWidth="1"/>
    <col min="10502" max="10522" width="2.85546875" style="1" customWidth="1"/>
    <col min="10523" max="10523" width="2.5703125" style="1" customWidth="1"/>
    <col min="10524" max="10524" width="18" style="1" customWidth="1"/>
    <col min="10525" max="10525" width="0" style="1" hidden="1" customWidth="1"/>
    <col min="10526" max="10526" width="14.140625" style="1" customWidth="1"/>
    <col min="10527" max="10527" width="0" style="1" hidden="1" customWidth="1"/>
    <col min="10528" max="10754" width="9.140625" style="1"/>
    <col min="10755" max="10755" width="3.85546875" style="1" customWidth="1"/>
    <col min="10756" max="10756" width="4" style="1" customWidth="1"/>
    <col min="10757" max="10757" width="10.5703125" style="1" customWidth="1"/>
    <col min="10758" max="10778" width="2.85546875" style="1" customWidth="1"/>
    <col min="10779" max="10779" width="2.5703125" style="1" customWidth="1"/>
    <col min="10780" max="10780" width="18" style="1" customWidth="1"/>
    <col min="10781" max="10781" width="0" style="1" hidden="1" customWidth="1"/>
    <col min="10782" max="10782" width="14.140625" style="1" customWidth="1"/>
    <col min="10783" max="10783" width="0" style="1" hidden="1" customWidth="1"/>
    <col min="10784" max="11010" width="9.140625" style="1"/>
    <col min="11011" max="11011" width="3.85546875" style="1" customWidth="1"/>
    <col min="11012" max="11012" width="4" style="1" customWidth="1"/>
    <col min="11013" max="11013" width="10.5703125" style="1" customWidth="1"/>
    <col min="11014" max="11034" width="2.85546875" style="1" customWidth="1"/>
    <col min="11035" max="11035" width="2.5703125" style="1" customWidth="1"/>
    <col min="11036" max="11036" width="18" style="1" customWidth="1"/>
    <col min="11037" max="11037" width="0" style="1" hidden="1" customWidth="1"/>
    <col min="11038" max="11038" width="14.140625" style="1" customWidth="1"/>
    <col min="11039" max="11039" width="0" style="1" hidden="1" customWidth="1"/>
    <col min="11040" max="11266" width="9.140625" style="1"/>
    <col min="11267" max="11267" width="3.85546875" style="1" customWidth="1"/>
    <col min="11268" max="11268" width="4" style="1" customWidth="1"/>
    <col min="11269" max="11269" width="10.5703125" style="1" customWidth="1"/>
    <col min="11270" max="11290" width="2.85546875" style="1" customWidth="1"/>
    <col min="11291" max="11291" width="2.5703125" style="1" customWidth="1"/>
    <col min="11292" max="11292" width="18" style="1" customWidth="1"/>
    <col min="11293" max="11293" width="0" style="1" hidden="1" customWidth="1"/>
    <col min="11294" max="11294" width="14.140625" style="1" customWidth="1"/>
    <col min="11295" max="11295" width="0" style="1" hidden="1" customWidth="1"/>
    <col min="11296" max="11522" width="9.140625" style="1"/>
    <col min="11523" max="11523" width="3.85546875" style="1" customWidth="1"/>
    <col min="11524" max="11524" width="4" style="1" customWidth="1"/>
    <col min="11525" max="11525" width="10.5703125" style="1" customWidth="1"/>
    <col min="11526" max="11546" width="2.85546875" style="1" customWidth="1"/>
    <col min="11547" max="11547" width="2.5703125" style="1" customWidth="1"/>
    <col min="11548" max="11548" width="18" style="1" customWidth="1"/>
    <col min="11549" max="11549" width="0" style="1" hidden="1" customWidth="1"/>
    <col min="11550" max="11550" width="14.140625" style="1" customWidth="1"/>
    <col min="11551" max="11551" width="0" style="1" hidden="1" customWidth="1"/>
    <col min="11552" max="11778" width="9.140625" style="1"/>
    <col min="11779" max="11779" width="3.85546875" style="1" customWidth="1"/>
    <col min="11780" max="11780" width="4" style="1" customWidth="1"/>
    <col min="11781" max="11781" width="10.5703125" style="1" customWidth="1"/>
    <col min="11782" max="11802" width="2.85546875" style="1" customWidth="1"/>
    <col min="11803" max="11803" width="2.5703125" style="1" customWidth="1"/>
    <col min="11804" max="11804" width="18" style="1" customWidth="1"/>
    <col min="11805" max="11805" width="0" style="1" hidden="1" customWidth="1"/>
    <col min="11806" max="11806" width="14.140625" style="1" customWidth="1"/>
    <col min="11807" max="11807" width="0" style="1" hidden="1" customWidth="1"/>
    <col min="11808" max="12034" width="9.140625" style="1"/>
    <col min="12035" max="12035" width="3.85546875" style="1" customWidth="1"/>
    <col min="12036" max="12036" width="4" style="1" customWidth="1"/>
    <col min="12037" max="12037" width="10.5703125" style="1" customWidth="1"/>
    <col min="12038" max="12058" width="2.85546875" style="1" customWidth="1"/>
    <col min="12059" max="12059" width="2.5703125" style="1" customWidth="1"/>
    <col min="12060" max="12060" width="18" style="1" customWidth="1"/>
    <col min="12061" max="12061" width="0" style="1" hidden="1" customWidth="1"/>
    <col min="12062" max="12062" width="14.140625" style="1" customWidth="1"/>
    <col min="12063" max="12063" width="0" style="1" hidden="1" customWidth="1"/>
    <col min="12064" max="12290" width="9.140625" style="1"/>
    <col min="12291" max="12291" width="3.85546875" style="1" customWidth="1"/>
    <col min="12292" max="12292" width="4" style="1" customWidth="1"/>
    <col min="12293" max="12293" width="10.5703125" style="1" customWidth="1"/>
    <col min="12294" max="12314" width="2.85546875" style="1" customWidth="1"/>
    <col min="12315" max="12315" width="2.5703125" style="1" customWidth="1"/>
    <col min="12316" max="12316" width="18" style="1" customWidth="1"/>
    <col min="12317" max="12317" width="0" style="1" hidden="1" customWidth="1"/>
    <col min="12318" max="12318" width="14.140625" style="1" customWidth="1"/>
    <col min="12319" max="12319" width="0" style="1" hidden="1" customWidth="1"/>
    <col min="12320" max="12546" width="9.140625" style="1"/>
    <col min="12547" max="12547" width="3.85546875" style="1" customWidth="1"/>
    <col min="12548" max="12548" width="4" style="1" customWidth="1"/>
    <col min="12549" max="12549" width="10.5703125" style="1" customWidth="1"/>
    <col min="12550" max="12570" width="2.85546875" style="1" customWidth="1"/>
    <col min="12571" max="12571" width="2.5703125" style="1" customWidth="1"/>
    <col min="12572" max="12572" width="18" style="1" customWidth="1"/>
    <col min="12573" max="12573" width="0" style="1" hidden="1" customWidth="1"/>
    <col min="12574" max="12574" width="14.140625" style="1" customWidth="1"/>
    <col min="12575" max="12575" width="0" style="1" hidden="1" customWidth="1"/>
    <col min="12576" max="12802" width="9.140625" style="1"/>
    <col min="12803" max="12803" width="3.85546875" style="1" customWidth="1"/>
    <col min="12804" max="12804" width="4" style="1" customWidth="1"/>
    <col min="12805" max="12805" width="10.5703125" style="1" customWidth="1"/>
    <col min="12806" max="12826" width="2.85546875" style="1" customWidth="1"/>
    <col min="12827" max="12827" width="2.5703125" style="1" customWidth="1"/>
    <col min="12828" max="12828" width="18" style="1" customWidth="1"/>
    <col min="12829" max="12829" width="0" style="1" hidden="1" customWidth="1"/>
    <col min="12830" max="12830" width="14.140625" style="1" customWidth="1"/>
    <col min="12831" max="12831" width="0" style="1" hidden="1" customWidth="1"/>
    <col min="12832" max="13058" width="9.140625" style="1"/>
    <col min="13059" max="13059" width="3.85546875" style="1" customWidth="1"/>
    <col min="13060" max="13060" width="4" style="1" customWidth="1"/>
    <col min="13061" max="13061" width="10.5703125" style="1" customWidth="1"/>
    <col min="13062" max="13082" width="2.85546875" style="1" customWidth="1"/>
    <col min="13083" max="13083" width="2.5703125" style="1" customWidth="1"/>
    <col min="13084" max="13084" width="18" style="1" customWidth="1"/>
    <col min="13085" max="13085" width="0" style="1" hidden="1" customWidth="1"/>
    <col min="13086" max="13086" width="14.140625" style="1" customWidth="1"/>
    <col min="13087" max="13087" width="0" style="1" hidden="1" customWidth="1"/>
    <col min="13088" max="13314" width="9.140625" style="1"/>
    <col min="13315" max="13315" width="3.85546875" style="1" customWidth="1"/>
    <col min="13316" max="13316" width="4" style="1" customWidth="1"/>
    <col min="13317" max="13317" width="10.5703125" style="1" customWidth="1"/>
    <col min="13318" max="13338" width="2.85546875" style="1" customWidth="1"/>
    <col min="13339" max="13339" width="2.5703125" style="1" customWidth="1"/>
    <col min="13340" max="13340" width="18" style="1" customWidth="1"/>
    <col min="13341" max="13341" width="0" style="1" hidden="1" customWidth="1"/>
    <col min="13342" max="13342" width="14.140625" style="1" customWidth="1"/>
    <col min="13343" max="13343" width="0" style="1" hidden="1" customWidth="1"/>
    <col min="13344" max="13570" width="9.140625" style="1"/>
    <col min="13571" max="13571" width="3.85546875" style="1" customWidth="1"/>
    <col min="13572" max="13572" width="4" style="1" customWidth="1"/>
    <col min="13573" max="13573" width="10.5703125" style="1" customWidth="1"/>
    <col min="13574" max="13594" width="2.85546875" style="1" customWidth="1"/>
    <col min="13595" max="13595" width="2.5703125" style="1" customWidth="1"/>
    <col min="13596" max="13596" width="18" style="1" customWidth="1"/>
    <col min="13597" max="13597" width="0" style="1" hidden="1" customWidth="1"/>
    <col min="13598" max="13598" width="14.140625" style="1" customWidth="1"/>
    <col min="13599" max="13599" width="0" style="1" hidden="1" customWidth="1"/>
    <col min="13600" max="13826" width="9.140625" style="1"/>
    <col min="13827" max="13827" width="3.85546875" style="1" customWidth="1"/>
    <col min="13828" max="13828" width="4" style="1" customWidth="1"/>
    <col min="13829" max="13829" width="10.5703125" style="1" customWidth="1"/>
    <col min="13830" max="13850" width="2.85546875" style="1" customWidth="1"/>
    <col min="13851" max="13851" width="2.5703125" style="1" customWidth="1"/>
    <col min="13852" max="13852" width="18" style="1" customWidth="1"/>
    <col min="13853" max="13853" width="0" style="1" hidden="1" customWidth="1"/>
    <col min="13854" max="13854" width="14.140625" style="1" customWidth="1"/>
    <col min="13855" max="13855" width="0" style="1" hidden="1" customWidth="1"/>
    <col min="13856" max="14082" width="9.140625" style="1"/>
    <col min="14083" max="14083" width="3.85546875" style="1" customWidth="1"/>
    <col min="14084" max="14084" width="4" style="1" customWidth="1"/>
    <col min="14085" max="14085" width="10.5703125" style="1" customWidth="1"/>
    <col min="14086" max="14106" width="2.85546875" style="1" customWidth="1"/>
    <col min="14107" max="14107" width="2.5703125" style="1" customWidth="1"/>
    <col min="14108" max="14108" width="18" style="1" customWidth="1"/>
    <col min="14109" max="14109" width="0" style="1" hidden="1" customWidth="1"/>
    <col min="14110" max="14110" width="14.140625" style="1" customWidth="1"/>
    <col min="14111" max="14111" width="0" style="1" hidden="1" customWidth="1"/>
    <col min="14112" max="14338" width="9.140625" style="1"/>
    <col min="14339" max="14339" width="3.85546875" style="1" customWidth="1"/>
    <col min="14340" max="14340" width="4" style="1" customWidth="1"/>
    <col min="14341" max="14341" width="10.5703125" style="1" customWidth="1"/>
    <col min="14342" max="14362" width="2.85546875" style="1" customWidth="1"/>
    <col min="14363" max="14363" width="2.5703125" style="1" customWidth="1"/>
    <col min="14364" max="14364" width="18" style="1" customWidth="1"/>
    <col min="14365" max="14365" width="0" style="1" hidden="1" customWidth="1"/>
    <col min="14366" max="14366" width="14.140625" style="1" customWidth="1"/>
    <col min="14367" max="14367" width="0" style="1" hidden="1" customWidth="1"/>
    <col min="14368" max="14594" width="9.140625" style="1"/>
    <col min="14595" max="14595" width="3.85546875" style="1" customWidth="1"/>
    <col min="14596" max="14596" width="4" style="1" customWidth="1"/>
    <col min="14597" max="14597" width="10.5703125" style="1" customWidth="1"/>
    <col min="14598" max="14618" width="2.85546875" style="1" customWidth="1"/>
    <col min="14619" max="14619" width="2.5703125" style="1" customWidth="1"/>
    <col min="14620" max="14620" width="18" style="1" customWidth="1"/>
    <col min="14621" max="14621" width="0" style="1" hidden="1" customWidth="1"/>
    <col min="14622" max="14622" width="14.140625" style="1" customWidth="1"/>
    <col min="14623" max="14623" width="0" style="1" hidden="1" customWidth="1"/>
    <col min="14624" max="14850" width="9.140625" style="1"/>
    <col min="14851" max="14851" width="3.85546875" style="1" customWidth="1"/>
    <col min="14852" max="14852" width="4" style="1" customWidth="1"/>
    <col min="14853" max="14853" width="10.5703125" style="1" customWidth="1"/>
    <col min="14854" max="14874" width="2.85546875" style="1" customWidth="1"/>
    <col min="14875" max="14875" width="2.5703125" style="1" customWidth="1"/>
    <col min="14876" max="14876" width="18" style="1" customWidth="1"/>
    <col min="14877" max="14877" width="0" style="1" hidden="1" customWidth="1"/>
    <col min="14878" max="14878" width="14.140625" style="1" customWidth="1"/>
    <col min="14879" max="14879" width="0" style="1" hidden="1" customWidth="1"/>
    <col min="14880" max="15106" width="9.140625" style="1"/>
    <col min="15107" max="15107" width="3.85546875" style="1" customWidth="1"/>
    <col min="15108" max="15108" width="4" style="1" customWidth="1"/>
    <col min="15109" max="15109" width="10.5703125" style="1" customWidth="1"/>
    <col min="15110" max="15130" width="2.85546875" style="1" customWidth="1"/>
    <col min="15131" max="15131" width="2.5703125" style="1" customWidth="1"/>
    <col min="15132" max="15132" width="18" style="1" customWidth="1"/>
    <col min="15133" max="15133" width="0" style="1" hidden="1" customWidth="1"/>
    <col min="15134" max="15134" width="14.140625" style="1" customWidth="1"/>
    <col min="15135" max="15135" width="0" style="1" hidden="1" customWidth="1"/>
    <col min="15136" max="15362" width="9.140625" style="1"/>
    <col min="15363" max="15363" width="3.85546875" style="1" customWidth="1"/>
    <col min="15364" max="15364" width="4" style="1" customWidth="1"/>
    <col min="15365" max="15365" width="10.5703125" style="1" customWidth="1"/>
    <col min="15366" max="15386" width="2.85546875" style="1" customWidth="1"/>
    <col min="15387" max="15387" width="2.5703125" style="1" customWidth="1"/>
    <col min="15388" max="15388" width="18" style="1" customWidth="1"/>
    <col min="15389" max="15389" width="0" style="1" hidden="1" customWidth="1"/>
    <col min="15390" max="15390" width="14.140625" style="1" customWidth="1"/>
    <col min="15391" max="15391" width="0" style="1" hidden="1" customWidth="1"/>
    <col min="15392" max="15618" width="9.140625" style="1"/>
    <col min="15619" max="15619" width="3.85546875" style="1" customWidth="1"/>
    <col min="15620" max="15620" width="4" style="1" customWidth="1"/>
    <col min="15621" max="15621" width="10.5703125" style="1" customWidth="1"/>
    <col min="15622" max="15642" width="2.85546875" style="1" customWidth="1"/>
    <col min="15643" max="15643" width="2.5703125" style="1" customWidth="1"/>
    <col min="15644" max="15644" width="18" style="1" customWidth="1"/>
    <col min="15645" max="15645" width="0" style="1" hidden="1" customWidth="1"/>
    <col min="15646" max="15646" width="14.140625" style="1" customWidth="1"/>
    <col min="15647" max="15647" width="0" style="1" hidden="1" customWidth="1"/>
    <col min="15648" max="15874" width="9.140625" style="1"/>
    <col min="15875" max="15875" width="3.85546875" style="1" customWidth="1"/>
    <col min="15876" max="15876" width="4" style="1" customWidth="1"/>
    <col min="15877" max="15877" width="10.5703125" style="1" customWidth="1"/>
    <col min="15878" max="15898" width="2.85546875" style="1" customWidth="1"/>
    <col min="15899" max="15899" width="2.5703125" style="1" customWidth="1"/>
    <col min="15900" max="15900" width="18" style="1" customWidth="1"/>
    <col min="15901" max="15901" width="0" style="1" hidden="1" customWidth="1"/>
    <col min="15902" max="15902" width="14.140625" style="1" customWidth="1"/>
    <col min="15903" max="15903" width="0" style="1" hidden="1" customWidth="1"/>
    <col min="15904" max="16130" width="9.140625" style="1"/>
    <col min="16131" max="16131" width="3.85546875" style="1" customWidth="1"/>
    <col min="16132" max="16132" width="4" style="1" customWidth="1"/>
    <col min="16133" max="16133" width="10.5703125" style="1" customWidth="1"/>
    <col min="16134" max="16154" width="2.85546875" style="1" customWidth="1"/>
    <col min="16155" max="16155" width="2.5703125" style="1" customWidth="1"/>
    <col min="16156" max="16156" width="18" style="1" customWidth="1"/>
    <col min="16157" max="16157" width="0" style="1" hidden="1" customWidth="1"/>
    <col min="16158" max="16158" width="14.140625" style="1" customWidth="1"/>
    <col min="16159" max="16159" width="0" style="1" hidden="1" customWidth="1"/>
    <col min="16160" max="16384" width="9.140625" style="1"/>
  </cols>
  <sheetData>
    <row r="1" spans="1:32" ht="18">
      <c r="A1" s="272" t="s">
        <v>157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</row>
    <row r="2" spans="1:32" ht="20.2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</row>
    <row r="3" spans="1:32" ht="16.5" thickBot="1">
      <c r="A3" s="3"/>
      <c r="B3" s="3"/>
      <c r="C3" s="5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0"/>
      <c r="S3" s="3"/>
      <c r="T3" s="3"/>
      <c r="U3" s="3"/>
      <c r="V3" s="3"/>
      <c r="W3" s="3"/>
      <c r="X3" s="3"/>
      <c r="Y3" s="3"/>
      <c r="Z3" s="3"/>
      <c r="AA3" s="4"/>
      <c r="AB3" s="3"/>
      <c r="AC3" s="3"/>
      <c r="AD3" s="3"/>
    </row>
    <row r="4" spans="1:32" ht="13.5" customHeight="1">
      <c r="A4" s="274" t="s">
        <v>1</v>
      </c>
      <c r="B4" s="276" t="s">
        <v>2</v>
      </c>
      <c r="C4" s="278" t="s">
        <v>3</v>
      </c>
      <c r="D4" s="280" t="s">
        <v>4</v>
      </c>
      <c r="E4" s="281"/>
      <c r="F4" s="281"/>
      <c r="G4" s="281"/>
      <c r="H4" s="281"/>
      <c r="I4" s="281"/>
      <c r="J4" s="281"/>
      <c r="K4" s="282"/>
      <c r="L4" s="280" t="s">
        <v>5</v>
      </c>
      <c r="M4" s="281"/>
      <c r="N4" s="281"/>
      <c r="O4" s="281"/>
      <c r="P4" s="281"/>
      <c r="Q4" s="281"/>
      <c r="R4" s="281"/>
      <c r="S4" s="282"/>
      <c r="T4" s="280" t="s">
        <v>6</v>
      </c>
      <c r="U4" s="281"/>
      <c r="V4" s="281"/>
      <c r="W4" s="281"/>
      <c r="X4" s="281"/>
      <c r="Y4" s="281"/>
      <c r="Z4" s="281"/>
      <c r="AA4" s="283" t="s">
        <v>7</v>
      </c>
      <c r="AB4" s="285" t="s">
        <v>8</v>
      </c>
      <c r="AC4" s="287" t="s">
        <v>7</v>
      </c>
      <c r="AD4" s="285" t="s">
        <v>9</v>
      </c>
    </row>
    <row r="5" spans="1:32" ht="13.5" customHeight="1" thickBot="1">
      <c r="A5" s="275"/>
      <c r="B5" s="277"/>
      <c r="C5" s="279"/>
      <c r="D5" s="5" t="s">
        <v>139</v>
      </c>
      <c r="E5" s="6" t="s">
        <v>10</v>
      </c>
      <c r="F5" s="6" t="s">
        <v>11</v>
      </c>
      <c r="G5" s="6" t="s">
        <v>12</v>
      </c>
      <c r="H5" s="6" t="s">
        <v>13</v>
      </c>
      <c r="I5" s="7" t="s">
        <v>14</v>
      </c>
      <c r="J5" s="7" t="s">
        <v>15</v>
      </c>
      <c r="K5" s="8" t="s">
        <v>16</v>
      </c>
      <c r="L5" s="190" t="s">
        <v>10</v>
      </c>
      <c r="M5" s="190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58" t="s">
        <v>16</v>
      </c>
      <c r="S5" s="7" t="s">
        <v>139</v>
      </c>
      <c r="T5" s="5" t="s">
        <v>10</v>
      </c>
      <c r="U5" s="6" t="s">
        <v>11</v>
      </c>
      <c r="V5" s="6" t="s">
        <v>12</v>
      </c>
      <c r="W5" s="6" t="s">
        <v>13</v>
      </c>
      <c r="X5" s="6" t="s">
        <v>14</v>
      </c>
      <c r="Y5" s="7" t="s">
        <v>15</v>
      </c>
      <c r="Z5" s="7" t="s">
        <v>16</v>
      </c>
      <c r="AA5" s="284"/>
      <c r="AB5" s="286"/>
      <c r="AC5" s="288"/>
      <c r="AD5" s="286"/>
    </row>
    <row r="6" spans="1:32" ht="13.5" hidden="1" customHeight="1">
      <c r="A6" s="9"/>
      <c r="B6" s="10"/>
      <c r="C6" s="51"/>
      <c r="D6" s="11"/>
      <c r="E6" s="12"/>
      <c r="F6" s="12"/>
      <c r="G6" s="12"/>
      <c r="H6" s="12"/>
      <c r="I6" s="12"/>
      <c r="J6" s="12"/>
      <c r="K6" s="12"/>
      <c r="L6" s="198"/>
      <c r="M6" s="12"/>
      <c r="N6" s="12"/>
      <c r="O6" s="12"/>
      <c r="P6" s="12"/>
      <c r="Q6" s="12"/>
      <c r="R6" s="59"/>
      <c r="S6" s="12"/>
      <c r="T6" s="11"/>
      <c r="U6" s="12"/>
      <c r="V6" s="12"/>
      <c r="W6" s="12"/>
      <c r="X6" s="12"/>
      <c r="Y6" s="12"/>
      <c r="Z6" s="12"/>
      <c r="AA6" s="13">
        <v>0</v>
      </c>
      <c r="AB6" s="14"/>
      <c r="AC6" s="15" t="s">
        <v>17</v>
      </c>
      <c r="AD6" s="14" t="s">
        <v>18</v>
      </c>
    </row>
    <row r="7" spans="1:32" ht="16.5" customHeight="1" thickBot="1">
      <c r="A7" s="263" t="s">
        <v>19</v>
      </c>
      <c r="B7" s="65">
        <v>1</v>
      </c>
      <c r="C7" s="78" t="s">
        <v>20</v>
      </c>
      <c r="D7" s="239" t="s">
        <v>21</v>
      </c>
      <c r="E7" s="240"/>
      <c r="F7" s="240"/>
      <c r="G7" s="240"/>
      <c r="H7" s="240"/>
      <c r="I7" s="241"/>
      <c r="J7" s="241"/>
      <c r="K7" s="242"/>
      <c r="L7" s="245" t="s">
        <v>21</v>
      </c>
      <c r="M7" s="246"/>
      <c r="N7" s="246"/>
      <c r="O7" s="246"/>
      <c r="P7" s="246"/>
      <c r="Q7" s="246"/>
      <c r="R7" s="246"/>
      <c r="S7" s="247"/>
      <c r="T7" s="245" t="s">
        <v>21</v>
      </c>
      <c r="U7" s="258"/>
      <c r="V7" s="259"/>
      <c r="W7" s="258"/>
      <c r="X7" s="258"/>
      <c r="Y7" s="258"/>
      <c r="Z7" s="260"/>
      <c r="AA7" s="39">
        <v>1</v>
      </c>
      <c r="AB7" s="56" t="s">
        <v>22</v>
      </c>
      <c r="AC7" s="41" t="s">
        <v>10</v>
      </c>
      <c r="AD7" s="40" t="s">
        <v>23</v>
      </c>
      <c r="AF7" s="1">
        <f>COUNTIF(JADWAL,1)</f>
        <v>4</v>
      </c>
    </row>
    <row r="8" spans="1:32" ht="16.5" customHeight="1" thickTop="1">
      <c r="A8" s="243"/>
      <c r="B8" s="66">
        <v>2</v>
      </c>
      <c r="C8" s="79" t="s">
        <v>24</v>
      </c>
      <c r="D8" s="102">
        <v>40</v>
      </c>
      <c r="E8" s="103">
        <v>7</v>
      </c>
      <c r="F8" s="104">
        <v>20</v>
      </c>
      <c r="G8" s="105">
        <v>18</v>
      </c>
      <c r="H8" s="104">
        <v>34</v>
      </c>
      <c r="I8" s="119">
        <v>32</v>
      </c>
      <c r="J8" s="203">
        <v>15</v>
      </c>
      <c r="K8" s="252" t="s">
        <v>149</v>
      </c>
      <c r="L8" s="188">
        <v>36</v>
      </c>
      <c r="M8" s="186">
        <v>28</v>
      </c>
      <c r="N8" s="104">
        <v>30</v>
      </c>
      <c r="O8" s="107">
        <v>5</v>
      </c>
      <c r="P8" s="104">
        <v>38</v>
      </c>
      <c r="Q8" s="104">
        <v>17</v>
      </c>
      <c r="R8" s="104">
        <v>23</v>
      </c>
      <c r="S8" s="252" t="s">
        <v>150</v>
      </c>
      <c r="T8" s="232">
        <v>24</v>
      </c>
      <c r="U8" s="109">
        <v>9</v>
      </c>
      <c r="V8" s="103">
        <v>10</v>
      </c>
      <c r="W8" s="104">
        <v>21</v>
      </c>
      <c r="X8" s="104">
        <v>14</v>
      </c>
      <c r="Y8" s="109">
        <v>2</v>
      </c>
      <c r="Z8" s="110">
        <v>16</v>
      </c>
      <c r="AA8" s="39">
        <v>2</v>
      </c>
      <c r="AB8" s="42" t="s">
        <v>110</v>
      </c>
      <c r="AC8" s="43" t="s">
        <v>11</v>
      </c>
      <c r="AD8" s="42" t="s">
        <v>109</v>
      </c>
      <c r="AF8" s="1">
        <f>COUNTIF(JADWAL,2)</f>
        <v>3</v>
      </c>
    </row>
    <row r="9" spans="1:32" ht="16.5" customHeight="1" thickBot="1">
      <c r="A9" s="243"/>
      <c r="B9" s="67">
        <v>3</v>
      </c>
      <c r="C9" s="80" t="s">
        <v>27</v>
      </c>
      <c r="D9" s="111">
        <v>40</v>
      </c>
      <c r="E9" s="112">
        <v>7</v>
      </c>
      <c r="F9" s="112">
        <v>20</v>
      </c>
      <c r="G9" s="113">
        <v>18</v>
      </c>
      <c r="H9" s="112">
        <v>34</v>
      </c>
      <c r="I9" s="155">
        <v>32</v>
      </c>
      <c r="J9" s="115">
        <v>15</v>
      </c>
      <c r="K9" s="253"/>
      <c r="L9" s="116">
        <v>36</v>
      </c>
      <c r="M9" s="116">
        <v>28</v>
      </c>
      <c r="N9" s="112">
        <v>30</v>
      </c>
      <c r="O9" s="112">
        <v>5</v>
      </c>
      <c r="P9" s="112">
        <v>38</v>
      </c>
      <c r="Q9" s="112">
        <v>17</v>
      </c>
      <c r="R9" s="112">
        <v>23</v>
      </c>
      <c r="S9" s="253"/>
      <c r="T9" s="225">
        <v>24</v>
      </c>
      <c r="U9" s="115">
        <v>9</v>
      </c>
      <c r="V9" s="130">
        <v>10</v>
      </c>
      <c r="W9" s="112">
        <v>21</v>
      </c>
      <c r="X9" s="116">
        <v>14</v>
      </c>
      <c r="Y9" s="117">
        <v>8</v>
      </c>
      <c r="Z9" s="118">
        <v>16</v>
      </c>
      <c r="AA9" s="39">
        <v>3</v>
      </c>
      <c r="AB9" s="42" t="s">
        <v>107</v>
      </c>
      <c r="AC9" s="43" t="s">
        <v>29</v>
      </c>
      <c r="AD9" s="42" t="s">
        <v>109</v>
      </c>
      <c r="AF9" s="1">
        <f>COUNTIF(JADWAL,3)</f>
        <v>7</v>
      </c>
    </row>
    <row r="10" spans="1:32" ht="16.5" customHeight="1" thickTop="1">
      <c r="A10" s="243"/>
      <c r="B10" s="68">
        <v>4</v>
      </c>
      <c r="C10" s="81" t="s">
        <v>130</v>
      </c>
      <c r="D10" s="199">
        <v>6</v>
      </c>
      <c r="E10" s="119">
        <v>7</v>
      </c>
      <c r="F10" s="105">
        <v>14</v>
      </c>
      <c r="G10" s="119">
        <v>3</v>
      </c>
      <c r="H10" s="120">
        <v>34</v>
      </c>
      <c r="I10" s="119">
        <v>32</v>
      </c>
      <c r="J10" s="123">
        <v>40</v>
      </c>
      <c r="K10" s="254"/>
      <c r="L10" s="124">
        <v>36</v>
      </c>
      <c r="M10" s="124">
        <v>24</v>
      </c>
      <c r="N10" s="120">
        <v>30</v>
      </c>
      <c r="O10" s="120">
        <v>5</v>
      </c>
      <c r="P10" s="120">
        <v>38</v>
      </c>
      <c r="Q10" s="120">
        <v>12</v>
      </c>
      <c r="R10" s="120">
        <v>37</v>
      </c>
      <c r="S10" s="254"/>
      <c r="T10" s="122">
        <v>9</v>
      </c>
      <c r="U10" s="120">
        <v>2</v>
      </c>
      <c r="V10" s="123">
        <v>35</v>
      </c>
      <c r="W10" s="119">
        <v>21</v>
      </c>
      <c r="X10" s="124">
        <v>31</v>
      </c>
      <c r="Y10" s="125">
        <v>8</v>
      </c>
      <c r="Z10" s="126">
        <v>28</v>
      </c>
      <c r="AA10" s="39">
        <v>4</v>
      </c>
      <c r="AB10" s="42" t="s">
        <v>25</v>
      </c>
      <c r="AC10" s="43" t="s">
        <v>32</v>
      </c>
      <c r="AD10" s="42" t="s">
        <v>26</v>
      </c>
      <c r="AF10" s="1">
        <f>COUNTIF(JADWAL,4)</f>
        <v>18</v>
      </c>
    </row>
    <row r="11" spans="1:32" ht="16.5" customHeight="1" thickBot="1">
      <c r="A11" s="243"/>
      <c r="B11" s="66">
        <v>5</v>
      </c>
      <c r="C11" s="79" t="s">
        <v>33</v>
      </c>
      <c r="D11" s="165">
        <v>6</v>
      </c>
      <c r="E11" s="129">
        <v>3</v>
      </c>
      <c r="F11" s="128">
        <v>14</v>
      </c>
      <c r="G11" s="127">
        <v>20</v>
      </c>
      <c r="H11" s="153">
        <v>32</v>
      </c>
      <c r="I11" s="249" t="s">
        <v>149</v>
      </c>
      <c r="J11" s="109">
        <v>40</v>
      </c>
      <c r="K11" s="108">
        <v>29</v>
      </c>
      <c r="L11" s="107">
        <v>30</v>
      </c>
      <c r="M11" s="107">
        <v>24</v>
      </c>
      <c r="N11" s="109">
        <v>19</v>
      </c>
      <c r="O11" s="104">
        <v>27</v>
      </c>
      <c r="P11" s="107">
        <v>17</v>
      </c>
      <c r="Q11" s="104">
        <v>22</v>
      </c>
      <c r="R11" s="104">
        <v>37</v>
      </c>
      <c r="S11" s="108">
        <v>12</v>
      </c>
      <c r="T11" s="102">
        <v>9</v>
      </c>
      <c r="U11" s="104">
        <v>8</v>
      </c>
      <c r="V11" s="104">
        <v>35</v>
      </c>
      <c r="W11" s="129">
        <v>25</v>
      </c>
      <c r="X11" s="104">
        <v>31</v>
      </c>
      <c r="Y11" s="109">
        <v>16</v>
      </c>
      <c r="Z11" s="108">
        <v>28</v>
      </c>
      <c r="AA11" s="39">
        <v>5</v>
      </c>
      <c r="AB11" s="42" t="s">
        <v>28</v>
      </c>
      <c r="AC11" s="43" t="s">
        <v>14</v>
      </c>
      <c r="AD11" s="42" t="s">
        <v>119</v>
      </c>
      <c r="AF11" s="1">
        <f>COUNTIF(JADWAL,5)</f>
        <v>17</v>
      </c>
    </row>
    <row r="12" spans="1:32" ht="16.5" customHeight="1" thickTop="1" thickBot="1">
      <c r="A12" s="243"/>
      <c r="B12" s="67">
        <v>6</v>
      </c>
      <c r="C12" s="80" t="s">
        <v>34</v>
      </c>
      <c r="D12" s="171">
        <v>6</v>
      </c>
      <c r="E12" s="112">
        <v>34</v>
      </c>
      <c r="F12" s="130">
        <v>36</v>
      </c>
      <c r="G12" s="112">
        <v>20</v>
      </c>
      <c r="H12" s="155">
        <v>32</v>
      </c>
      <c r="I12" s="250"/>
      <c r="J12" s="115">
        <v>3</v>
      </c>
      <c r="K12" s="114">
        <v>29</v>
      </c>
      <c r="L12" s="116">
        <v>30</v>
      </c>
      <c r="M12" s="116">
        <v>38</v>
      </c>
      <c r="N12" s="115">
        <v>19</v>
      </c>
      <c r="O12" s="112">
        <v>27</v>
      </c>
      <c r="P12" s="116">
        <v>17</v>
      </c>
      <c r="Q12" s="112">
        <v>22</v>
      </c>
      <c r="R12" s="252" t="s">
        <v>150</v>
      </c>
      <c r="S12" s="114">
        <v>4</v>
      </c>
      <c r="T12" s="111">
        <v>40</v>
      </c>
      <c r="U12" s="112">
        <v>8</v>
      </c>
      <c r="V12" s="112">
        <v>21</v>
      </c>
      <c r="W12" s="131">
        <v>25</v>
      </c>
      <c r="X12" s="112">
        <v>1</v>
      </c>
      <c r="Y12" s="115">
        <v>16</v>
      </c>
      <c r="Z12" s="114">
        <v>31</v>
      </c>
      <c r="AA12" s="39">
        <v>6</v>
      </c>
      <c r="AB12" s="42" t="s">
        <v>123</v>
      </c>
      <c r="AC12" s="43" t="s">
        <v>15</v>
      </c>
      <c r="AD12" s="42" t="s">
        <v>119</v>
      </c>
      <c r="AF12" s="1">
        <f>COUNTIF(JADWAL,6)</f>
        <v>16</v>
      </c>
    </row>
    <row r="13" spans="1:32" ht="16.5" customHeight="1" thickTop="1">
      <c r="A13" s="243"/>
      <c r="B13" s="66">
        <v>7</v>
      </c>
      <c r="C13" s="79" t="s">
        <v>131</v>
      </c>
      <c r="D13" s="145">
        <v>29</v>
      </c>
      <c r="E13" s="104">
        <v>34</v>
      </c>
      <c r="F13" s="104">
        <v>36</v>
      </c>
      <c r="G13" s="105">
        <v>14</v>
      </c>
      <c r="H13" s="104">
        <v>18</v>
      </c>
      <c r="I13" s="251"/>
      <c r="J13" s="109">
        <v>32</v>
      </c>
      <c r="K13" s="108">
        <v>15</v>
      </c>
      <c r="L13" s="107">
        <v>30</v>
      </c>
      <c r="M13" s="107">
        <v>38</v>
      </c>
      <c r="N13" s="104">
        <v>5</v>
      </c>
      <c r="O13" s="104">
        <v>24</v>
      </c>
      <c r="P13" s="104">
        <v>19</v>
      </c>
      <c r="Q13" s="104">
        <v>16</v>
      </c>
      <c r="R13" s="253"/>
      <c r="S13" s="150">
        <v>4</v>
      </c>
      <c r="T13" s="102">
        <v>40</v>
      </c>
      <c r="U13" s="109">
        <v>10</v>
      </c>
      <c r="V13" s="109">
        <v>21</v>
      </c>
      <c r="W13" s="119">
        <v>8</v>
      </c>
      <c r="X13" s="104">
        <v>1</v>
      </c>
      <c r="Y13" s="109">
        <v>25</v>
      </c>
      <c r="Z13" s="110">
        <v>31</v>
      </c>
      <c r="AA13" s="39">
        <v>7</v>
      </c>
      <c r="AB13" s="42" t="s">
        <v>31</v>
      </c>
      <c r="AC13" s="43" t="s">
        <v>16</v>
      </c>
      <c r="AD13" s="42" t="s">
        <v>119</v>
      </c>
      <c r="AF13" s="1">
        <f>COUNTIF(JADWAL,7)</f>
        <v>13</v>
      </c>
    </row>
    <row r="14" spans="1:32" ht="16.5" customHeight="1" thickBot="1">
      <c r="A14" s="244"/>
      <c r="B14" s="69">
        <v>8</v>
      </c>
      <c r="C14" s="82" t="s">
        <v>132</v>
      </c>
      <c r="D14" s="176">
        <v>29</v>
      </c>
      <c r="E14" s="133">
        <v>34</v>
      </c>
      <c r="F14" s="133">
        <v>36</v>
      </c>
      <c r="G14" s="134">
        <v>14</v>
      </c>
      <c r="H14" s="133">
        <v>18</v>
      </c>
      <c r="I14" s="133">
        <v>3</v>
      </c>
      <c r="J14" s="137">
        <v>32</v>
      </c>
      <c r="K14" s="135">
        <v>15</v>
      </c>
      <c r="L14" s="157">
        <v>12</v>
      </c>
      <c r="M14" s="157">
        <v>38</v>
      </c>
      <c r="N14" s="133">
        <v>5</v>
      </c>
      <c r="O14" s="133">
        <v>24</v>
      </c>
      <c r="P14" s="133">
        <v>19</v>
      </c>
      <c r="Q14" s="133">
        <v>16</v>
      </c>
      <c r="R14" s="254"/>
      <c r="S14" s="156">
        <v>4</v>
      </c>
      <c r="T14" s="136">
        <v>40</v>
      </c>
      <c r="U14" s="137">
        <v>10</v>
      </c>
      <c r="V14" s="138">
        <v>21</v>
      </c>
      <c r="W14" s="163">
        <v>8</v>
      </c>
      <c r="X14" s="133">
        <v>2</v>
      </c>
      <c r="Y14" s="137">
        <v>25</v>
      </c>
      <c r="Z14" s="180">
        <v>31</v>
      </c>
      <c r="AA14" s="39">
        <v>8</v>
      </c>
      <c r="AB14" s="42" t="s">
        <v>35</v>
      </c>
      <c r="AC14" s="44" t="s">
        <v>32</v>
      </c>
      <c r="AD14" s="42" t="s">
        <v>36</v>
      </c>
      <c r="AF14" s="1">
        <f>COUNTIF(JADWAL,8)</f>
        <v>14</v>
      </c>
    </row>
    <row r="15" spans="1:32" ht="16.5" customHeight="1" thickTop="1">
      <c r="A15" s="261" t="s">
        <v>40</v>
      </c>
      <c r="B15" s="70">
        <v>1</v>
      </c>
      <c r="C15" s="83" t="s">
        <v>20</v>
      </c>
      <c r="D15" s="102">
        <v>3</v>
      </c>
      <c r="E15" s="104">
        <v>38</v>
      </c>
      <c r="F15" s="104">
        <v>33</v>
      </c>
      <c r="G15" s="104">
        <v>14</v>
      </c>
      <c r="H15" s="104">
        <v>32</v>
      </c>
      <c r="I15" s="104">
        <v>35</v>
      </c>
      <c r="J15" s="255" t="s">
        <v>151</v>
      </c>
      <c r="K15" s="233">
        <v>29</v>
      </c>
      <c r="L15" s="139">
        <v>5</v>
      </c>
      <c r="M15" s="191">
        <v>37</v>
      </c>
      <c r="N15" s="140">
        <v>24</v>
      </c>
      <c r="O15" s="107">
        <v>30</v>
      </c>
      <c r="P15" s="104">
        <v>16</v>
      </c>
      <c r="Q15" s="104">
        <v>4</v>
      </c>
      <c r="R15" s="104">
        <v>27</v>
      </c>
      <c r="S15" s="108">
        <v>28</v>
      </c>
      <c r="T15" s="139">
        <v>13</v>
      </c>
      <c r="U15" s="109">
        <v>15</v>
      </c>
      <c r="V15" s="140">
        <v>41</v>
      </c>
      <c r="W15" s="104">
        <v>21</v>
      </c>
      <c r="X15" s="140">
        <v>6</v>
      </c>
      <c r="Y15" s="109">
        <v>31</v>
      </c>
      <c r="Z15" s="108">
        <v>42</v>
      </c>
      <c r="AA15" s="39">
        <v>9</v>
      </c>
      <c r="AB15" s="42" t="s">
        <v>37</v>
      </c>
      <c r="AC15" s="43" t="s">
        <v>42</v>
      </c>
      <c r="AD15" s="42" t="s">
        <v>119</v>
      </c>
      <c r="AF15" s="1">
        <f>COUNTIF(JADWAL,9)</f>
        <v>12</v>
      </c>
    </row>
    <row r="16" spans="1:32" ht="16.5" customHeight="1">
      <c r="A16" s="261"/>
      <c r="B16" s="71">
        <v>2</v>
      </c>
      <c r="C16" s="79" t="s">
        <v>24</v>
      </c>
      <c r="D16" s="141">
        <v>34</v>
      </c>
      <c r="E16" s="142">
        <v>38</v>
      </c>
      <c r="F16" s="142">
        <v>33</v>
      </c>
      <c r="G16" s="142">
        <v>14</v>
      </c>
      <c r="H16" s="142">
        <v>32</v>
      </c>
      <c r="I16" s="142">
        <v>35</v>
      </c>
      <c r="J16" s="250"/>
      <c r="K16" s="152">
        <v>29</v>
      </c>
      <c r="L16" s="165">
        <v>5</v>
      </c>
      <c r="M16" s="185">
        <v>37</v>
      </c>
      <c r="N16" s="129">
        <v>24</v>
      </c>
      <c r="O16" s="144">
        <v>30</v>
      </c>
      <c r="P16" s="142">
        <v>16</v>
      </c>
      <c r="Q16" s="257" t="s">
        <v>152</v>
      </c>
      <c r="R16" s="142">
        <v>27</v>
      </c>
      <c r="S16" s="143">
        <v>28</v>
      </c>
      <c r="T16" s="145">
        <v>13</v>
      </c>
      <c r="U16" s="146">
        <v>15</v>
      </c>
      <c r="V16" s="129">
        <v>41</v>
      </c>
      <c r="W16" s="142">
        <v>21</v>
      </c>
      <c r="X16" s="129">
        <v>6</v>
      </c>
      <c r="Y16" s="147">
        <v>31</v>
      </c>
      <c r="Z16" s="143">
        <v>42</v>
      </c>
      <c r="AA16" s="39">
        <v>10</v>
      </c>
      <c r="AB16" s="42" t="s">
        <v>97</v>
      </c>
      <c r="AC16" s="43" t="s">
        <v>45</v>
      </c>
      <c r="AD16" s="42" t="s">
        <v>115</v>
      </c>
      <c r="AF16" s="1">
        <f>COUNTIF(JADWAL,10)</f>
        <v>8</v>
      </c>
    </row>
    <row r="17" spans="1:32" ht="16.5" customHeight="1" thickBot="1">
      <c r="A17" s="261"/>
      <c r="B17" s="72">
        <v>3</v>
      </c>
      <c r="C17" s="80" t="s">
        <v>27</v>
      </c>
      <c r="D17" s="111">
        <v>34</v>
      </c>
      <c r="E17" s="112">
        <v>20</v>
      </c>
      <c r="F17" s="112">
        <v>33</v>
      </c>
      <c r="G17" s="112">
        <v>7</v>
      </c>
      <c r="H17" s="112">
        <v>32</v>
      </c>
      <c r="I17" s="112">
        <v>35</v>
      </c>
      <c r="J17" s="256"/>
      <c r="K17" s="118">
        <v>40</v>
      </c>
      <c r="L17" s="171">
        <v>4</v>
      </c>
      <c r="M17" s="116">
        <v>5</v>
      </c>
      <c r="N17" s="112">
        <v>38</v>
      </c>
      <c r="O17" s="112">
        <v>30</v>
      </c>
      <c r="P17" s="112">
        <v>12</v>
      </c>
      <c r="Q17" s="250"/>
      <c r="R17" s="112">
        <v>27</v>
      </c>
      <c r="S17" s="114">
        <v>16</v>
      </c>
      <c r="T17" s="148">
        <v>24</v>
      </c>
      <c r="U17" s="149">
        <v>42</v>
      </c>
      <c r="V17" s="115">
        <v>8</v>
      </c>
      <c r="W17" s="112">
        <v>14</v>
      </c>
      <c r="X17" s="130">
        <v>13</v>
      </c>
      <c r="Y17" s="149">
        <v>6</v>
      </c>
      <c r="Z17" s="114">
        <v>28</v>
      </c>
      <c r="AA17" s="39">
        <v>11</v>
      </c>
      <c r="AB17" s="42" t="s">
        <v>99</v>
      </c>
      <c r="AC17" s="43" t="s">
        <v>47</v>
      </c>
      <c r="AD17" s="42" t="s">
        <v>89</v>
      </c>
      <c r="AF17" s="1">
        <f>COUNTIF(JADWAL,11)</f>
        <v>0</v>
      </c>
    </row>
    <row r="18" spans="1:32" ht="16.5" customHeight="1" thickTop="1">
      <c r="A18" s="261"/>
      <c r="B18" s="73">
        <v>4</v>
      </c>
      <c r="C18" s="81" t="s">
        <v>130</v>
      </c>
      <c r="D18" s="122">
        <v>34</v>
      </c>
      <c r="E18" s="120">
        <v>20</v>
      </c>
      <c r="F18" s="120">
        <v>35</v>
      </c>
      <c r="G18" s="120">
        <v>7</v>
      </c>
      <c r="H18" s="120">
        <v>33</v>
      </c>
      <c r="I18" s="119">
        <v>45</v>
      </c>
      <c r="J18" s="119">
        <v>32</v>
      </c>
      <c r="K18" s="150">
        <v>40</v>
      </c>
      <c r="L18" s="199">
        <v>4</v>
      </c>
      <c r="M18" s="124">
        <v>5</v>
      </c>
      <c r="N18" s="120">
        <v>38</v>
      </c>
      <c r="O18" s="120">
        <v>27</v>
      </c>
      <c r="P18" s="120">
        <v>30</v>
      </c>
      <c r="Q18" s="251"/>
      <c r="R18" s="120">
        <v>12</v>
      </c>
      <c r="S18" s="121">
        <v>16</v>
      </c>
      <c r="T18" s="151">
        <v>24</v>
      </c>
      <c r="U18" s="119">
        <v>42</v>
      </c>
      <c r="V18" s="123">
        <v>8</v>
      </c>
      <c r="W18" s="120">
        <v>14</v>
      </c>
      <c r="X18" s="178">
        <v>13</v>
      </c>
      <c r="Y18" s="103">
        <v>6</v>
      </c>
      <c r="Z18" s="121">
        <v>28</v>
      </c>
      <c r="AA18" s="39">
        <v>12</v>
      </c>
      <c r="AB18" s="45" t="s">
        <v>124</v>
      </c>
      <c r="AC18" s="43" t="s">
        <v>49</v>
      </c>
      <c r="AD18" s="42" t="s">
        <v>109</v>
      </c>
      <c r="AF18" s="1">
        <f>COUNTIF(JADWAL,12)</f>
        <v>5</v>
      </c>
    </row>
    <row r="19" spans="1:32" ht="16.5" customHeight="1">
      <c r="A19" s="261"/>
      <c r="B19" s="70">
        <v>5</v>
      </c>
      <c r="C19" s="79" t="s">
        <v>33</v>
      </c>
      <c r="D19" s="102">
        <v>29</v>
      </c>
      <c r="E19" s="149">
        <v>14</v>
      </c>
      <c r="F19" s="104">
        <v>35</v>
      </c>
      <c r="G19" s="104">
        <v>7</v>
      </c>
      <c r="H19" s="104">
        <v>33</v>
      </c>
      <c r="I19" s="104">
        <v>45</v>
      </c>
      <c r="J19" s="129">
        <v>32</v>
      </c>
      <c r="K19" s="106">
        <v>6</v>
      </c>
      <c r="L19" s="145">
        <v>4</v>
      </c>
      <c r="M19" s="107">
        <v>24</v>
      </c>
      <c r="N19" s="109">
        <v>38</v>
      </c>
      <c r="O19" s="104">
        <v>27</v>
      </c>
      <c r="P19" s="107">
        <v>30</v>
      </c>
      <c r="Q19" s="104">
        <v>25</v>
      </c>
      <c r="R19" s="104">
        <v>16</v>
      </c>
      <c r="S19" s="152">
        <v>22</v>
      </c>
      <c r="T19" s="165">
        <v>41</v>
      </c>
      <c r="U19" s="153">
        <v>8</v>
      </c>
      <c r="V19" s="104">
        <v>42</v>
      </c>
      <c r="W19" s="104">
        <v>9</v>
      </c>
      <c r="X19" s="267" t="s">
        <v>153</v>
      </c>
      <c r="Y19" s="267" t="s">
        <v>153</v>
      </c>
      <c r="Z19" s="108">
        <v>10</v>
      </c>
      <c r="AA19" s="39">
        <v>13</v>
      </c>
      <c r="AB19" s="42" t="s">
        <v>38</v>
      </c>
      <c r="AC19" s="43" t="s">
        <v>51</v>
      </c>
      <c r="AD19" s="42" t="s">
        <v>81</v>
      </c>
      <c r="AF19" s="1">
        <f>COUNTIF(JADWAL,13)</f>
        <v>9</v>
      </c>
    </row>
    <row r="20" spans="1:32" ht="16.5" customHeight="1" thickBot="1">
      <c r="A20" s="261"/>
      <c r="B20" s="72">
        <v>6</v>
      </c>
      <c r="C20" s="80" t="s">
        <v>34</v>
      </c>
      <c r="D20" s="111">
        <v>29</v>
      </c>
      <c r="E20" s="130">
        <v>14</v>
      </c>
      <c r="F20" s="112">
        <v>35</v>
      </c>
      <c r="G20" s="112">
        <v>34</v>
      </c>
      <c r="H20" s="112">
        <v>33</v>
      </c>
      <c r="I20" s="112">
        <v>45</v>
      </c>
      <c r="J20" s="115">
        <v>32</v>
      </c>
      <c r="K20" s="114">
        <v>6</v>
      </c>
      <c r="L20" s="116">
        <v>38</v>
      </c>
      <c r="M20" s="116">
        <v>24</v>
      </c>
      <c r="N20" s="115">
        <v>4</v>
      </c>
      <c r="O20" s="112">
        <v>27</v>
      </c>
      <c r="P20" s="116">
        <v>30</v>
      </c>
      <c r="Q20" s="112">
        <v>25</v>
      </c>
      <c r="R20" s="112">
        <v>17</v>
      </c>
      <c r="S20" s="154">
        <v>22</v>
      </c>
      <c r="T20" s="171">
        <v>41</v>
      </c>
      <c r="U20" s="155">
        <v>8</v>
      </c>
      <c r="V20" s="112">
        <v>42</v>
      </c>
      <c r="W20" s="112">
        <v>9</v>
      </c>
      <c r="X20" s="268"/>
      <c r="Y20" s="268"/>
      <c r="Z20" s="114">
        <v>10</v>
      </c>
      <c r="AA20" s="39">
        <v>14</v>
      </c>
      <c r="AB20" s="42" t="s">
        <v>44</v>
      </c>
      <c r="AC20" s="43" t="s">
        <v>53</v>
      </c>
      <c r="AD20" s="42" t="s">
        <v>46</v>
      </c>
      <c r="AF20" s="1">
        <f>COUNTIF(JADWAL,14)</f>
        <v>22</v>
      </c>
    </row>
    <row r="21" spans="1:32" ht="16.5" customHeight="1" thickTop="1">
      <c r="A21" s="261"/>
      <c r="B21" s="73">
        <v>7</v>
      </c>
      <c r="C21" s="81" t="s">
        <v>131</v>
      </c>
      <c r="D21" s="122">
        <v>40</v>
      </c>
      <c r="E21" s="119">
        <v>18</v>
      </c>
      <c r="F21" s="120">
        <v>14</v>
      </c>
      <c r="G21" s="120">
        <v>34</v>
      </c>
      <c r="H21" s="105">
        <v>45</v>
      </c>
      <c r="I21" s="120">
        <v>32</v>
      </c>
      <c r="J21" s="204">
        <v>29</v>
      </c>
      <c r="K21" s="110">
        <v>15</v>
      </c>
      <c r="L21" s="193">
        <v>38</v>
      </c>
      <c r="M21" s="124">
        <v>20</v>
      </c>
      <c r="N21" s="120">
        <v>4</v>
      </c>
      <c r="O21" s="120">
        <v>17</v>
      </c>
      <c r="P21" s="120">
        <v>5</v>
      </c>
      <c r="Q21" s="120">
        <v>16</v>
      </c>
      <c r="R21" s="120">
        <v>22</v>
      </c>
      <c r="S21" s="150">
        <v>37</v>
      </c>
      <c r="T21" s="265" t="s">
        <v>153</v>
      </c>
      <c r="U21" s="265" t="s">
        <v>153</v>
      </c>
      <c r="V21" s="119">
        <v>9</v>
      </c>
      <c r="W21" s="124">
        <v>41</v>
      </c>
      <c r="X21" s="104">
        <v>42</v>
      </c>
      <c r="Y21" s="129">
        <v>10</v>
      </c>
      <c r="Z21" s="110">
        <v>31</v>
      </c>
      <c r="AA21" s="39">
        <v>15</v>
      </c>
      <c r="AB21" s="42" t="s">
        <v>41</v>
      </c>
      <c r="AC21" s="43" t="s">
        <v>55</v>
      </c>
      <c r="AD21" s="42" t="s">
        <v>43</v>
      </c>
      <c r="AF21" s="1">
        <f>COUNTIF(JADWAL,15)</f>
        <v>16</v>
      </c>
    </row>
    <row r="22" spans="1:32" ht="16.5" customHeight="1" thickBot="1">
      <c r="A22" s="262"/>
      <c r="B22" s="74">
        <v>8</v>
      </c>
      <c r="C22" s="82" t="s">
        <v>132</v>
      </c>
      <c r="D22" s="136">
        <v>40</v>
      </c>
      <c r="E22" s="163">
        <v>18</v>
      </c>
      <c r="F22" s="133">
        <v>14</v>
      </c>
      <c r="G22" s="133">
        <v>34</v>
      </c>
      <c r="H22" s="134">
        <v>45</v>
      </c>
      <c r="I22" s="133">
        <v>32</v>
      </c>
      <c r="J22" s="205">
        <v>29</v>
      </c>
      <c r="K22" s="180">
        <v>15</v>
      </c>
      <c r="L22" s="194">
        <v>38</v>
      </c>
      <c r="M22" s="157">
        <v>20</v>
      </c>
      <c r="N22" s="133">
        <v>4</v>
      </c>
      <c r="O22" s="133">
        <v>17</v>
      </c>
      <c r="P22" s="133">
        <v>5</v>
      </c>
      <c r="Q22" s="133">
        <v>16</v>
      </c>
      <c r="R22" s="133">
        <v>22</v>
      </c>
      <c r="S22" s="156">
        <v>37</v>
      </c>
      <c r="T22" s="266"/>
      <c r="U22" s="266"/>
      <c r="V22" s="163">
        <v>9</v>
      </c>
      <c r="W22" s="157">
        <v>41</v>
      </c>
      <c r="X22" s="133">
        <v>42</v>
      </c>
      <c r="Y22" s="163">
        <v>10</v>
      </c>
      <c r="Z22" s="180">
        <v>31</v>
      </c>
      <c r="AA22" s="39">
        <v>16</v>
      </c>
      <c r="AB22" s="42" t="s">
        <v>125</v>
      </c>
      <c r="AC22" s="46" t="s">
        <v>57</v>
      </c>
      <c r="AD22" s="42" t="s">
        <v>46</v>
      </c>
      <c r="AF22" s="1">
        <f>COUNTIF(JADWAL,16)</f>
        <v>21</v>
      </c>
    </row>
    <row r="23" spans="1:32" ht="16.5" customHeight="1" thickTop="1">
      <c r="A23" s="243" t="s">
        <v>58</v>
      </c>
      <c r="B23" s="66">
        <v>1</v>
      </c>
      <c r="C23" s="83" t="s">
        <v>20</v>
      </c>
      <c r="D23" s="102">
        <v>27</v>
      </c>
      <c r="E23" s="104">
        <v>18</v>
      </c>
      <c r="F23" s="104">
        <v>3</v>
      </c>
      <c r="G23" s="104">
        <v>38</v>
      </c>
      <c r="H23" s="104">
        <v>29</v>
      </c>
      <c r="I23" s="104">
        <v>33</v>
      </c>
      <c r="J23" s="109">
        <v>34</v>
      </c>
      <c r="K23" s="108">
        <v>4</v>
      </c>
      <c r="L23" s="107">
        <v>5</v>
      </c>
      <c r="M23" s="186">
        <v>28</v>
      </c>
      <c r="N23" s="104">
        <v>24</v>
      </c>
      <c r="O23" s="107">
        <v>25</v>
      </c>
      <c r="P23" s="104">
        <v>16</v>
      </c>
      <c r="Q23" s="104">
        <v>17</v>
      </c>
      <c r="R23" s="104">
        <v>37</v>
      </c>
      <c r="S23" s="108">
        <v>22</v>
      </c>
      <c r="T23" s="102">
        <v>15</v>
      </c>
      <c r="U23" s="140">
        <v>13</v>
      </c>
      <c r="V23" s="104">
        <v>14</v>
      </c>
      <c r="W23" s="104">
        <v>42</v>
      </c>
      <c r="X23" s="104">
        <v>31</v>
      </c>
      <c r="Y23" s="109">
        <v>21</v>
      </c>
      <c r="Z23" s="108">
        <v>6</v>
      </c>
      <c r="AA23" s="39">
        <v>17</v>
      </c>
      <c r="AB23" s="42" t="s">
        <v>50</v>
      </c>
      <c r="AC23" s="47"/>
      <c r="AD23" s="42" t="s">
        <v>43</v>
      </c>
      <c r="AF23" s="1">
        <f>COUNTIF(JADWAL,17)</f>
        <v>15</v>
      </c>
    </row>
    <row r="24" spans="1:32" ht="16.5" customHeight="1">
      <c r="A24" s="243"/>
      <c r="B24" s="75">
        <v>2</v>
      </c>
      <c r="C24" s="79" t="s">
        <v>24</v>
      </c>
      <c r="D24" s="141">
        <v>27</v>
      </c>
      <c r="E24" s="142">
        <v>18</v>
      </c>
      <c r="F24" s="142">
        <v>7</v>
      </c>
      <c r="G24" s="142">
        <v>38</v>
      </c>
      <c r="H24" s="142">
        <v>29</v>
      </c>
      <c r="I24" s="142">
        <v>33</v>
      </c>
      <c r="J24" s="147">
        <v>34</v>
      </c>
      <c r="K24" s="143">
        <v>4</v>
      </c>
      <c r="L24" s="144">
        <v>5</v>
      </c>
      <c r="M24" s="187">
        <v>28</v>
      </c>
      <c r="N24" s="142">
        <v>24</v>
      </c>
      <c r="O24" s="144">
        <v>25</v>
      </c>
      <c r="P24" s="142">
        <v>16</v>
      </c>
      <c r="Q24" s="142">
        <v>17</v>
      </c>
      <c r="R24" s="142">
        <v>37</v>
      </c>
      <c r="S24" s="143">
        <v>22</v>
      </c>
      <c r="T24" s="141">
        <v>15</v>
      </c>
      <c r="U24" s="129">
        <v>13</v>
      </c>
      <c r="V24" s="142">
        <v>14</v>
      </c>
      <c r="W24" s="142">
        <v>42</v>
      </c>
      <c r="X24" s="142">
        <v>31</v>
      </c>
      <c r="Y24" s="147">
        <v>21</v>
      </c>
      <c r="Z24" s="143">
        <v>6</v>
      </c>
      <c r="AA24" s="39">
        <v>18</v>
      </c>
      <c r="AB24" s="42" t="s">
        <v>52</v>
      </c>
      <c r="AC24" s="43"/>
      <c r="AD24" s="42" t="s">
        <v>43</v>
      </c>
      <c r="AF24" s="1">
        <f>COUNTIF(JADWAL,18)</f>
        <v>14</v>
      </c>
    </row>
    <row r="25" spans="1:32" ht="16.5" customHeight="1" thickBot="1">
      <c r="A25" s="243"/>
      <c r="B25" s="67">
        <v>3</v>
      </c>
      <c r="C25" s="80" t="s">
        <v>27</v>
      </c>
      <c r="D25" s="111">
        <v>27</v>
      </c>
      <c r="E25" s="112">
        <v>14</v>
      </c>
      <c r="F25" s="112">
        <v>7</v>
      </c>
      <c r="G25" s="112">
        <v>18</v>
      </c>
      <c r="H25" s="112">
        <v>20</v>
      </c>
      <c r="I25" s="112">
        <v>33</v>
      </c>
      <c r="J25" s="115">
        <v>34</v>
      </c>
      <c r="K25" s="114">
        <v>6</v>
      </c>
      <c r="L25" s="116">
        <v>5</v>
      </c>
      <c r="M25" s="116">
        <v>28</v>
      </c>
      <c r="N25" s="112">
        <v>19</v>
      </c>
      <c r="O25" s="112">
        <v>17</v>
      </c>
      <c r="P25" s="112">
        <v>4</v>
      </c>
      <c r="Q25" s="112">
        <v>16</v>
      </c>
      <c r="R25" s="112">
        <v>13</v>
      </c>
      <c r="S25" s="114">
        <v>37</v>
      </c>
      <c r="T25" s="111">
        <v>15</v>
      </c>
      <c r="U25" s="112">
        <v>24</v>
      </c>
      <c r="V25" s="115">
        <v>35</v>
      </c>
      <c r="W25" s="112">
        <v>9</v>
      </c>
      <c r="X25" s="116">
        <v>31</v>
      </c>
      <c r="Y25" s="117">
        <v>21</v>
      </c>
      <c r="Z25" s="114">
        <v>1</v>
      </c>
      <c r="AA25" s="39">
        <v>19</v>
      </c>
      <c r="AB25" s="42" t="s">
        <v>48</v>
      </c>
      <c r="AC25" s="43" t="s">
        <v>60</v>
      </c>
      <c r="AD25" s="42" t="s">
        <v>84</v>
      </c>
      <c r="AF25" s="1">
        <f>COUNTIF(JADWAL,19)</f>
        <v>8</v>
      </c>
    </row>
    <row r="26" spans="1:32" ht="16.5" customHeight="1" thickTop="1">
      <c r="A26" s="243"/>
      <c r="B26" s="68">
        <v>4</v>
      </c>
      <c r="C26" s="81" t="s">
        <v>130</v>
      </c>
      <c r="D26" s="122">
        <v>33</v>
      </c>
      <c r="E26" s="120">
        <v>14</v>
      </c>
      <c r="F26" s="120">
        <v>7</v>
      </c>
      <c r="G26" s="120">
        <v>18</v>
      </c>
      <c r="H26" s="120">
        <v>20</v>
      </c>
      <c r="I26" s="120">
        <v>29</v>
      </c>
      <c r="J26" s="123">
        <v>34</v>
      </c>
      <c r="K26" s="121">
        <v>6</v>
      </c>
      <c r="L26" s="124">
        <v>28</v>
      </c>
      <c r="M26" s="124">
        <v>5</v>
      </c>
      <c r="N26" s="120">
        <v>19</v>
      </c>
      <c r="O26" s="120">
        <v>17</v>
      </c>
      <c r="P26" s="120">
        <v>4</v>
      </c>
      <c r="Q26" s="120">
        <v>16</v>
      </c>
      <c r="R26" s="123">
        <v>13</v>
      </c>
      <c r="S26" s="150">
        <v>37</v>
      </c>
      <c r="T26" s="122">
        <v>8</v>
      </c>
      <c r="U26" s="120">
        <v>24</v>
      </c>
      <c r="V26" s="123">
        <v>35</v>
      </c>
      <c r="W26" s="120">
        <v>9</v>
      </c>
      <c r="X26" s="124">
        <v>25</v>
      </c>
      <c r="Y26" s="125">
        <v>42</v>
      </c>
      <c r="Z26" s="121">
        <v>1</v>
      </c>
      <c r="AA26" s="39">
        <v>20</v>
      </c>
      <c r="AB26" s="42" t="s">
        <v>54</v>
      </c>
      <c r="AC26" s="43" t="s">
        <v>62</v>
      </c>
      <c r="AD26" s="42" t="s">
        <v>84</v>
      </c>
      <c r="AF26" s="1">
        <f>COUNTIF(JADWAL,20)</f>
        <v>14</v>
      </c>
    </row>
    <row r="27" spans="1:32" ht="16.5" customHeight="1">
      <c r="A27" s="243"/>
      <c r="B27" s="66">
        <v>5</v>
      </c>
      <c r="C27" s="79" t="s">
        <v>33</v>
      </c>
      <c r="D27" s="102">
        <v>33</v>
      </c>
      <c r="E27" s="104">
        <v>7</v>
      </c>
      <c r="F27" s="104">
        <v>18</v>
      </c>
      <c r="G27" s="104">
        <v>20</v>
      </c>
      <c r="H27" s="104">
        <v>38</v>
      </c>
      <c r="I27" s="104">
        <v>29</v>
      </c>
      <c r="J27" s="109">
        <v>34</v>
      </c>
      <c r="K27" s="108">
        <v>6</v>
      </c>
      <c r="L27" s="107">
        <v>28</v>
      </c>
      <c r="M27" s="107">
        <v>5</v>
      </c>
      <c r="N27" s="109">
        <v>17</v>
      </c>
      <c r="O27" s="104">
        <v>24</v>
      </c>
      <c r="P27" s="107">
        <v>4</v>
      </c>
      <c r="Q27" s="104">
        <v>22</v>
      </c>
      <c r="R27" s="109">
        <v>13</v>
      </c>
      <c r="S27" s="106">
        <v>16</v>
      </c>
      <c r="T27" s="102">
        <v>8</v>
      </c>
      <c r="U27" s="104">
        <v>15</v>
      </c>
      <c r="V27" s="104">
        <v>35</v>
      </c>
      <c r="W27" s="104">
        <v>31</v>
      </c>
      <c r="X27" s="104">
        <v>25</v>
      </c>
      <c r="Y27" s="109">
        <v>42</v>
      </c>
      <c r="Z27" s="108">
        <v>21</v>
      </c>
      <c r="AA27" s="39">
        <v>21</v>
      </c>
      <c r="AB27" s="42" t="s">
        <v>56</v>
      </c>
      <c r="AC27" s="44" t="s">
        <v>64</v>
      </c>
      <c r="AD27" s="42" t="s">
        <v>43</v>
      </c>
      <c r="AF27" s="1">
        <f>COUNTIF(JADWAL,21)</f>
        <v>14</v>
      </c>
    </row>
    <row r="28" spans="1:32" ht="16.5" customHeight="1" thickBot="1">
      <c r="A28" s="243"/>
      <c r="B28" s="67">
        <v>6</v>
      </c>
      <c r="C28" s="80" t="s">
        <v>34</v>
      </c>
      <c r="D28" s="111">
        <v>33</v>
      </c>
      <c r="E28" s="112">
        <v>7</v>
      </c>
      <c r="F28" s="177">
        <v>18</v>
      </c>
      <c r="G28" s="112">
        <v>20</v>
      </c>
      <c r="H28" s="112">
        <v>38</v>
      </c>
      <c r="I28" s="112">
        <v>34</v>
      </c>
      <c r="J28" s="115">
        <v>34</v>
      </c>
      <c r="K28" s="114">
        <v>3</v>
      </c>
      <c r="L28" s="116">
        <v>28</v>
      </c>
      <c r="M28" s="116">
        <v>5</v>
      </c>
      <c r="N28" s="115">
        <v>17</v>
      </c>
      <c r="O28" s="112">
        <v>24</v>
      </c>
      <c r="P28" s="116">
        <v>27</v>
      </c>
      <c r="Q28" s="112">
        <v>22</v>
      </c>
      <c r="R28" s="112">
        <v>4</v>
      </c>
      <c r="S28" s="114">
        <v>16</v>
      </c>
      <c r="T28" s="111">
        <v>42</v>
      </c>
      <c r="U28" s="112">
        <v>15</v>
      </c>
      <c r="V28" s="112">
        <v>9</v>
      </c>
      <c r="W28" s="112">
        <v>31</v>
      </c>
      <c r="X28" s="112">
        <v>14</v>
      </c>
      <c r="Y28" s="115">
        <v>8</v>
      </c>
      <c r="Z28" s="114">
        <v>21</v>
      </c>
      <c r="AA28" s="39">
        <v>22</v>
      </c>
      <c r="AB28" s="42" t="s">
        <v>126</v>
      </c>
      <c r="AC28" s="44" t="s">
        <v>66</v>
      </c>
      <c r="AD28" s="42" t="s">
        <v>84</v>
      </c>
      <c r="AF28" s="1">
        <f>COUNTIF(JADWAL,22)</f>
        <v>10</v>
      </c>
    </row>
    <row r="29" spans="1:32" ht="16.5" customHeight="1" thickTop="1">
      <c r="A29" s="243"/>
      <c r="B29" s="68">
        <v>7</v>
      </c>
      <c r="C29" s="81" t="s">
        <v>131</v>
      </c>
      <c r="D29" s="122">
        <v>6</v>
      </c>
      <c r="E29" s="120">
        <v>20</v>
      </c>
      <c r="F29" s="105">
        <v>38</v>
      </c>
      <c r="G29" s="120">
        <v>7</v>
      </c>
      <c r="H29" s="120">
        <v>18</v>
      </c>
      <c r="I29" s="120">
        <v>34</v>
      </c>
      <c r="J29" s="123">
        <v>35</v>
      </c>
      <c r="K29" s="121">
        <v>29</v>
      </c>
      <c r="L29" s="124">
        <v>24</v>
      </c>
      <c r="M29" s="124">
        <v>17</v>
      </c>
      <c r="N29" s="120">
        <v>28</v>
      </c>
      <c r="O29" s="120">
        <v>19</v>
      </c>
      <c r="P29" s="120">
        <v>27</v>
      </c>
      <c r="Q29" s="120">
        <v>4</v>
      </c>
      <c r="R29" s="120">
        <v>16</v>
      </c>
      <c r="S29" s="121">
        <v>25</v>
      </c>
      <c r="T29" s="122">
        <v>42</v>
      </c>
      <c r="U29" s="123">
        <v>15</v>
      </c>
      <c r="V29" s="120">
        <v>9</v>
      </c>
      <c r="W29" s="124">
        <v>31</v>
      </c>
      <c r="X29" s="120">
        <v>14</v>
      </c>
      <c r="Y29" s="123">
        <v>8</v>
      </c>
      <c r="Z29" s="121">
        <v>21</v>
      </c>
      <c r="AA29" s="39">
        <v>23</v>
      </c>
      <c r="AB29" s="42" t="s">
        <v>63</v>
      </c>
      <c r="AC29" s="43" t="s">
        <v>69</v>
      </c>
      <c r="AD29" s="42" t="s">
        <v>119</v>
      </c>
      <c r="AF29" s="1">
        <f>COUNTIF(JADWAL,"@")</f>
        <v>0</v>
      </c>
    </row>
    <row r="30" spans="1:32" ht="16.5" customHeight="1" thickBot="1">
      <c r="A30" s="244"/>
      <c r="B30" s="69">
        <v>8</v>
      </c>
      <c r="C30" s="82" t="s">
        <v>132</v>
      </c>
      <c r="D30" s="136">
        <v>6</v>
      </c>
      <c r="E30" s="133">
        <v>20</v>
      </c>
      <c r="F30" s="134">
        <v>38</v>
      </c>
      <c r="G30" s="133">
        <v>7</v>
      </c>
      <c r="H30" s="133">
        <v>18</v>
      </c>
      <c r="I30" s="133">
        <v>34</v>
      </c>
      <c r="J30" s="137">
        <v>35</v>
      </c>
      <c r="K30" s="135">
        <v>29</v>
      </c>
      <c r="L30" s="157">
        <v>24</v>
      </c>
      <c r="M30" s="216">
        <v>17</v>
      </c>
      <c r="N30" s="216">
        <v>28</v>
      </c>
      <c r="O30" s="216">
        <v>19</v>
      </c>
      <c r="P30" s="216">
        <v>27</v>
      </c>
      <c r="Q30" s="234">
        <v>4</v>
      </c>
      <c r="R30" s="216">
        <v>16</v>
      </c>
      <c r="S30" s="235">
        <v>25</v>
      </c>
      <c r="T30" s="269"/>
      <c r="U30" s="270"/>
      <c r="V30" s="270"/>
      <c r="W30" s="270"/>
      <c r="X30" s="270"/>
      <c r="Y30" s="270"/>
      <c r="Z30" s="271"/>
      <c r="AA30" s="215">
        <v>24</v>
      </c>
      <c r="AB30" s="42" t="s">
        <v>61</v>
      </c>
      <c r="AC30" s="46" t="s">
        <v>72</v>
      </c>
      <c r="AD30" s="42" t="s">
        <v>46</v>
      </c>
      <c r="AF30" s="1">
        <f>COUNTIF(JADWAL,24)</f>
        <v>20</v>
      </c>
    </row>
    <row r="31" spans="1:32" ht="16.5" customHeight="1" thickTop="1">
      <c r="A31" s="261" t="s">
        <v>73</v>
      </c>
      <c r="B31" s="66">
        <v>1</v>
      </c>
      <c r="C31" s="83" t="s">
        <v>20</v>
      </c>
      <c r="D31" s="102">
        <v>40</v>
      </c>
      <c r="E31" s="104">
        <v>41</v>
      </c>
      <c r="F31" s="104">
        <v>46</v>
      </c>
      <c r="G31" s="104"/>
      <c r="H31" s="104"/>
      <c r="I31" s="104"/>
      <c r="J31" s="109"/>
      <c r="K31" s="108"/>
      <c r="L31" s="107"/>
      <c r="M31" s="186"/>
      <c r="N31" s="104"/>
      <c r="O31" s="107"/>
      <c r="P31" s="104"/>
      <c r="Q31" s="104"/>
      <c r="R31" s="104"/>
      <c r="S31" s="108"/>
      <c r="T31" s="102"/>
      <c r="U31" s="212"/>
      <c r="V31" s="104"/>
      <c r="W31" s="104"/>
      <c r="X31" s="104"/>
      <c r="Y31" s="109"/>
      <c r="Z31" s="108"/>
      <c r="AA31" s="39">
        <v>25</v>
      </c>
      <c r="AB31" s="42" t="s">
        <v>65</v>
      </c>
      <c r="AC31" s="47" t="s">
        <v>74</v>
      </c>
      <c r="AD31" s="42" t="s">
        <v>148</v>
      </c>
      <c r="AF31" s="1">
        <f>COUNTIF(JADWAL,25)</f>
        <v>12</v>
      </c>
    </row>
    <row r="32" spans="1:32" ht="16.5" customHeight="1">
      <c r="A32" s="261"/>
      <c r="B32" s="75">
        <v>2</v>
      </c>
      <c r="C32" s="79" t="s">
        <v>24</v>
      </c>
      <c r="D32" s="141">
        <v>40</v>
      </c>
      <c r="E32" s="142">
        <v>41</v>
      </c>
      <c r="F32" s="142">
        <v>46</v>
      </c>
      <c r="G32" s="142"/>
      <c r="H32" s="142"/>
      <c r="I32" s="142"/>
      <c r="J32" s="147"/>
      <c r="K32" s="143"/>
      <c r="L32" s="144"/>
      <c r="M32" s="187"/>
      <c r="N32" s="142"/>
      <c r="O32" s="144"/>
      <c r="P32" s="142"/>
      <c r="Q32" s="142"/>
      <c r="R32" s="142"/>
      <c r="S32" s="143"/>
      <c r="T32" s="141"/>
      <c r="U32" s="161"/>
      <c r="V32" s="142"/>
      <c r="W32" s="142"/>
      <c r="X32" s="142"/>
      <c r="Y32" s="147"/>
      <c r="Z32" s="143"/>
      <c r="AA32" s="39">
        <v>26</v>
      </c>
      <c r="AB32" s="42" t="s">
        <v>68</v>
      </c>
      <c r="AC32" s="43" t="s">
        <v>76</v>
      </c>
      <c r="AD32" s="42" t="s">
        <v>70</v>
      </c>
      <c r="AF32" s="1">
        <f>COUNTIF(JADWAL,26)</f>
        <v>0</v>
      </c>
    </row>
    <row r="33" spans="1:33" ht="16.5" customHeight="1" thickBot="1">
      <c r="A33" s="261"/>
      <c r="B33" s="67">
        <v>3</v>
      </c>
      <c r="C33" s="80" t="s">
        <v>27</v>
      </c>
      <c r="D33" s="111">
        <v>15</v>
      </c>
      <c r="E33" s="112">
        <v>41</v>
      </c>
      <c r="F33" s="112"/>
      <c r="G33" s="112"/>
      <c r="H33" s="112"/>
      <c r="I33" s="112"/>
      <c r="J33" s="115"/>
      <c r="K33" s="114"/>
      <c r="L33" s="116"/>
      <c r="M33" s="116"/>
      <c r="N33" s="112"/>
      <c r="O33" s="112"/>
      <c r="P33" s="112"/>
      <c r="Q33" s="112"/>
      <c r="R33" s="112"/>
      <c r="S33" s="114"/>
      <c r="T33" s="111"/>
      <c r="U33" s="112"/>
      <c r="V33" s="115"/>
      <c r="W33" s="112"/>
      <c r="X33" s="116"/>
      <c r="Y33" s="117"/>
      <c r="Z33" s="114"/>
      <c r="AA33" s="39">
        <v>27</v>
      </c>
      <c r="AB33" s="42" t="s">
        <v>59</v>
      </c>
      <c r="AC33" s="43" t="s">
        <v>77</v>
      </c>
      <c r="AD33" s="42" t="s">
        <v>36</v>
      </c>
      <c r="AF33" s="1">
        <f>COUNTIF(JADWAL,27)</f>
        <v>16</v>
      </c>
    </row>
    <row r="34" spans="1:33" ht="16.5" customHeight="1" thickTop="1">
      <c r="A34" s="261"/>
      <c r="B34" s="68">
        <v>4</v>
      </c>
      <c r="C34" s="81" t="s">
        <v>130</v>
      </c>
      <c r="D34" s="122">
        <v>15</v>
      </c>
      <c r="E34" s="120">
        <v>14</v>
      </c>
      <c r="F34" s="120"/>
      <c r="G34" s="120"/>
      <c r="H34" s="120"/>
      <c r="I34" s="120"/>
      <c r="J34" s="123"/>
      <c r="K34" s="121"/>
      <c r="L34" s="124"/>
      <c r="M34" s="124"/>
      <c r="N34" s="120"/>
      <c r="O34" s="120"/>
      <c r="P34" s="120"/>
      <c r="Q34" s="120"/>
      <c r="R34" s="123"/>
      <c r="S34" s="214"/>
      <c r="T34" s="122"/>
      <c r="U34" s="120"/>
      <c r="V34" s="123"/>
      <c r="W34" s="120"/>
      <c r="X34" s="124"/>
      <c r="Y34" s="125"/>
      <c r="Z34" s="121"/>
      <c r="AA34" s="39">
        <v>28</v>
      </c>
      <c r="AB34" s="42" t="s">
        <v>127</v>
      </c>
      <c r="AC34" s="43" t="s">
        <v>80</v>
      </c>
      <c r="AD34" s="42" t="s">
        <v>36</v>
      </c>
      <c r="AF34" s="1">
        <f>COUNTIF(JADWAL,28)</f>
        <v>16</v>
      </c>
    </row>
    <row r="35" spans="1:33" ht="16.5" customHeight="1">
      <c r="A35" s="261"/>
      <c r="B35" s="66">
        <v>5</v>
      </c>
      <c r="C35" s="79" t="s">
        <v>33</v>
      </c>
      <c r="D35" s="102">
        <v>29</v>
      </c>
      <c r="E35" s="104">
        <v>14</v>
      </c>
      <c r="F35" s="104"/>
      <c r="G35" s="104"/>
      <c r="H35" s="104"/>
      <c r="I35" s="104"/>
      <c r="J35" s="109"/>
      <c r="K35" s="108"/>
      <c r="L35" s="107"/>
      <c r="M35" s="107"/>
      <c r="N35" s="109"/>
      <c r="O35" s="104"/>
      <c r="P35" s="107"/>
      <c r="Q35" s="104"/>
      <c r="R35" s="109"/>
      <c r="S35" s="213"/>
      <c r="T35" s="102"/>
      <c r="U35" s="104"/>
      <c r="V35" s="104"/>
      <c r="W35" s="104"/>
      <c r="X35" s="104"/>
      <c r="Y35" s="109"/>
      <c r="Z35" s="108"/>
      <c r="AA35" s="39">
        <v>29</v>
      </c>
      <c r="AB35" s="42" t="s">
        <v>71</v>
      </c>
      <c r="AC35" s="43" t="s">
        <v>83</v>
      </c>
      <c r="AD35" s="42" t="s">
        <v>46</v>
      </c>
      <c r="AF35" s="1">
        <f>COUNTIF(JADWAL,29)</f>
        <v>18</v>
      </c>
    </row>
    <row r="36" spans="1:33" ht="16.5" customHeight="1" thickBot="1">
      <c r="A36" s="261"/>
      <c r="B36" s="67">
        <v>6</v>
      </c>
      <c r="C36" s="80" t="s">
        <v>34</v>
      </c>
      <c r="D36" s="111">
        <v>29</v>
      </c>
      <c r="E36" s="112">
        <v>46</v>
      </c>
      <c r="F36" s="177"/>
      <c r="G36" s="112"/>
      <c r="H36" s="112"/>
      <c r="I36" s="112"/>
      <c r="J36" s="115"/>
      <c r="K36" s="114"/>
      <c r="L36" s="116"/>
      <c r="M36" s="116"/>
      <c r="N36" s="115"/>
      <c r="O36" s="112"/>
      <c r="P36" s="116"/>
      <c r="Q36" s="112"/>
      <c r="R36" s="112"/>
      <c r="S36" s="114"/>
      <c r="T36" s="111"/>
      <c r="U36" s="112"/>
      <c r="V36" s="112"/>
      <c r="W36" s="112"/>
      <c r="X36" s="112"/>
      <c r="Y36" s="115"/>
      <c r="Z36" s="114"/>
      <c r="AA36" s="39">
        <v>30</v>
      </c>
      <c r="AB36" s="42" t="s">
        <v>113</v>
      </c>
      <c r="AC36" s="43" t="s">
        <v>86</v>
      </c>
      <c r="AD36" s="42" t="s">
        <v>78</v>
      </c>
      <c r="AF36" s="1">
        <f>COUNTIF(JADWAL,"#")</f>
        <v>0</v>
      </c>
    </row>
    <row r="37" spans="1:33" ht="16.5" customHeight="1" thickTop="1">
      <c r="A37" s="261"/>
      <c r="B37" s="68">
        <v>7</v>
      </c>
      <c r="C37" s="81" t="s">
        <v>131</v>
      </c>
      <c r="D37" s="122">
        <v>27</v>
      </c>
      <c r="E37" s="120">
        <v>46</v>
      </c>
      <c r="F37" s="105"/>
      <c r="G37" s="120"/>
      <c r="H37" s="120"/>
      <c r="I37" s="120"/>
      <c r="J37" s="123"/>
      <c r="K37" s="121"/>
      <c r="L37" s="124"/>
      <c r="M37" s="124"/>
      <c r="N37" s="120"/>
      <c r="O37" s="120"/>
      <c r="P37" s="120"/>
      <c r="Q37" s="120"/>
      <c r="R37" s="120"/>
      <c r="S37" s="121"/>
      <c r="T37" s="122"/>
      <c r="U37" s="123"/>
      <c r="V37" s="120"/>
      <c r="W37" s="124"/>
      <c r="X37" s="120"/>
      <c r="Y37" s="123"/>
      <c r="Z37" s="121"/>
      <c r="AA37" s="39">
        <v>31</v>
      </c>
      <c r="AB37" s="42" t="s">
        <v>128</v>
      </c>
      <c r="AC37" s="43" t="s">
        <v>88</v>
      </c>
      <c r="AD37" s="42" t="s">
        <v>84</v>
      </c>
    </row>
    <row r="38" spans="1:33" ht="16.5" customHeight="1" thickBot="1">
      <c r="A38" s="261"/>
      <c r="B38" s="69">
        <v>8</v>
      </c>
      <c r="C38" s="82" t="s">
        <v>132</v>
      </c>
      <c r="D38" s="136">
        <v>27</v>
      </c>
      <c r="E38" s="133">
        <v>46</v>
      </c>
      <c r="F38" s="134"/>
      <c r="G38" s="133"/>
      <c r="H38" s="133"/>
      <c r="I38" s="133"/>
      <c r="J38" s="137"/>
      <c r="K38" s="135"/>
      <c r="L38" s="157"/>
      <c r="M38" s="216"/>
      <c r="N38" s="216"/>
      <c r="O38" s="216"/>
      <c r="P38" s="216"/>
      <c r="Q38" s="216"/>
      <c r="R38" s="216"/>
      <c r="S38" s="217"/>
      <c r="T38" s="269"/>
      <c r="U38" s="270"/>
      <c r="V38" s="270"/>
      <c r="W38" s="270"/>
      <c r="X38" s="270"/>
      <c r="Y38" s="270"/>
      <c r="Z38" s="271"/>
      <c r="AA38" s="39">
        <v>32</v>
      </c>
      <c r="AB38" s="42" t="s">
        <v>75</v>
      </c>
      <c r="AC38" s="48"/>
      <c r="AD38" s="42" t="s">
        <v>119</v>
      </c>
      <c r="AF38" s="1">
        <f>COUNTIF(JADWAL,"@")</f>
        <v>0</v>
      </c>
    </row>
    <row r="39" spans="1:33" ht="16.5" customHeight="1" thickTop="1" thickBot="1">
      <c r="A39" s="264" t="s">
        <v>91</v>
      </c>
      <c r="B39" s="70">
        <v>1</v>
      </c>
      <c r="C39" s="83" t="s">
        <v>20</v>
      </c>
      <c r="D39" s="89" t="s">
        <v>129</v>
      </c>
      <c r="E39" s="89" t="s">
        <v>129</v>
      </c>
      <c r="F39" s="89" t="s">
        <v>129</v>
      </c>
      <c r="G39" s="89" t="s">
        <v>129</v>
      </c>
      <c r="H39" s="89" t="s">
        <v>129</v>
      </c>
      <c r="I39" s="89" t="s">
        <v>129</v>
      </c>
      <c r="J39" s="206" t="s">
        <v>129</v>
      </c>
      <c r="K39" s="211" t="s">
        <v>129</v>
      </c>
      <c r="L39" s="89" t="s">
        <v>140</v>
      </c>
      <c r="M39" s="192" t="s">
        <v>129</v>
      </c>
      <c r="N39" s="89" t="s">
        <v>129</v>
      </c>
      <c r="O39" s="89" t="s">
        <v>129</v>
      </c>
      <c r="P39" s="89" t="s">
        <v>129</v>
      </c>
      <c r="Q39" s="89" t="s">
        <v>129</v>
      </c>
      <c r="R39" s="89" t="s">
        <v>129</v>
      </c>
      <c r="S39" s="89" t="s">
        <v>129</v>
      </c>
      <c r="T39" s="89" t="s">
        <v>129</v>
      </c>
      <c r="U39" s="89" t="s">
        <v>129</v>
      </c>
      <c r="V39" s="89" t="s">
        <v>129</v>
      </c>
      <c r="W39" s="89" t="s">
        <v>129</v>
      </c>
      <c r="X39" s="89" t="s">
        <v>129</v>
      </c>
      <c r="Y39" s="89" t="s">
        <v>129</v>
      </c>
      <c r="Z39" s="89" t="s">
        <v>129</v>
      </c>
      <c r="AA39" s="39">
        <v>33</v>
      </c>
      <c r="AB39" s="42" t="s">
        <v>79</v>
      </c>
      <c r="AC39" s="47" t="s">
        <v>93</v>
      </c>
      <c r="AD39" s="42" t="s">
        <v>81</v>
      </c>
      <c r="AF39" s="1">
        <f>COUNTIF(JADWAL,33)</f>
        <v>12</v>
      </c>
      <c r="AG39" s="19"/>
    </row>
    <row r="40" spans="1:33" ht="16.5" customHeight="1" thickTop="1" thickBot="1">
      <c r="A40" s="261"/>
      <c r="B40" s="71">
        <v>2</v>
      </c>
      <c r="C40" s="79" t="s">
        <v>24</v>
      </c>
      <c r="D40" s="89" t="s">
        <v>129</v>
      </c>
      <c r="E40" s="89" t="s">
        <v>129</v>
      </c>
      <c r="F40" s="89" t="s">
        <v>129</v>
      </c>
      <c r="G40" s="89" t="s">
        <v>129</v>
      </c>
      <c r="H40" s="89" t="s">
        <v>129</v>
      </c>
      <c r="I40" s="89" t="s">
        <v>129</v>
      </c>
      <c r="J40" s="206" t="s">
        <v>129</v>
      </c>
      <c r="K40" s="211" t="s">
        <v>129</v>
      </c>
      <c r="L40" s="89" t="s">
        <v>140</v>
      </c>
      <c r="M40" s="192" t="s">
        <v>129</v>
      </c>
      <c r="N40" s="89" t="s">
        <v>129</v>
      </c>
      <c r="O40" s="89" t="s">
        <v>129</v>
      </c>
      <c r="P40" s="89" t="s">
        <v>129</v>
      </c>
      <c r="Q40" s="89" t="s">
        <v>129</v>
      </c>
      <c r="R40" s="89" t="s">
        <v>129</v>
      </c>
      <c r="S40" s="89" t="s">
        <v>129</v>
      </c>
      <c r="T40" s="89" t="s">
        <v>129</v>
      </c>
      <c r="U40" s="89" t="s">
        <v>129</v>
      </c>
      <c r="V40" s="89" t="s">
        <v>129</v>
      </c>
      <c r="W40" s="89" t="s">
        <v>129</v>
      </c>
      <c r="X40" s="89" t="s">
        <v>129</v>
      </c>
      <c r="Y40" s="89" t="s">
        <v>129</v>
      </c>
      <c r="Z40" s="89" t="s">
        <v>129</v>
      </c>
      <c r="AA40" s="39">
        <v>34</v>
      </c>
      <c r="AB40" s="42" t="s">
        <v>85</v>
      </c>
      <c r="AC40" s="43" t="s">
        <v>95</v>
      </c>
      <c r="AD40" s="45" t="s">
        <v>121</v>
      </c>
      <c r="AF40" s="1">
        <f>COUNTIF(JADWAL,34)</f>
        <v>21</v>
      </c>
      <c r="AG40" s="19"/>
    </row>
    <row r="41" spans="1:33" ht="16.5" customHeight="1" thickTop="1" thickBot="1">
      <c r="A41" s="261"/>
      <c r="B41" s="72">
        <v>3</v>
      </c>
      <c r="C41" s="80" t="s">
        <v>27</v>
      </c>
      <c r="D41" s="89" t="s">
        <v>129</v>
      </c>
      <c r="E41" s="89" t="s">
        <v>129</v>
      </c>
      <c r="F41" s="89" t="s">
        <v>129</v>
      </c>
      <c r="G41" s="89" t="s">
        <v>129</v>
      </c>
      <c r="H41" s="89" t="s">
        <v>129</v>
      </c>
      <c r="I41" s="89" t="s">
        <v>129</v>
      </c>
      <c r="J41" s="206" t="s">
        <v>129</v>
      </c>
      <c r="K41" s="211" t="s">
        <v>129</v>
      </c>
      <c r="L41" s="89" t="s">
        <v>140</v>
      </c>
      <c r="M41" s="192" t="s">
        <v>129</v>
      </c>
      <c r="N41" s="89" t="s">
        <v>129</v>
      </c>
      <c r="O41" s="183" t="s">
        <v>129</v>
      </c>
      <c r="P41" s="184" t="s">
        <v>129</v>
      </c>
      <c r="Q41" s="89" t="s">
        <v>129</v>
      </c>
      <c r="R41" s="89" t="s">
        <v>129</v>
      </c>
      <c r="S41" s="89" t="s">
        <v>129</v>
      </c>
      <c r="T41" s="89" t="s">
        <v>129</v>
      </c>
      <c r="U41" s="89" t="s">
        <v>129</v>
      </c>
      <c r="V41" s="89" t="s">
        <v>129</v>
      </c>
      <c r="W41" s="89" t="s">
        <v>129</v>
      </c>
      <c r="X41" s="89" t="s">
        <v>129</v>
      </c>
      <c r="Y41" s="89" t="s">
        <v>129</v>
      </c>
      <c r="Z41" s="89" t="s">
        <v>129</v>
      </c>
      <c r="AA41" s="39">
        <v>35</v>
      </c>
      <c r="AB41" s="42" t="s">
        <v>82</v>
      </c>
      <c r="AC41" s="43"/>
      <c r="AD41" s="42" t="s">
        <v>145</v>
      </c>
      <c r="AF41" s="1">
        <f>COUNTIF(JADWAL,35)</f>
        <v>13</v>
      </c>
    </row>
    <row r="42" spans="1:33" ht="16.5" customHeight="1" thickTop="1">
      <c r="A42" s="261"/>
      <c r="B42" s="73">
        <v>4</v>
      </c>
      <c r="C42" s="81" t="s">
        <v>130</v>
      </c>
      <c r="D42" s="122"/>
      <c r="E42" s="120"/>
      <c r="F42" s="120"/>
      <c r="G42" s="120"/>
      <c r="H42" s="105"/>
      <c r="I42" s="105"/>
      <c r="J42" s="207"/>
      <c r="K42" s="162"/>
      <c r="L42" s="199"/>
      <c r="M42" s="193"/>
      <c r="N42" s="119"/>
      <c r="O42" s="219"/>
      <c r="P42" s="219"/>
      <c r="Q42" s="120"/>
      <c r="R42" s="120"/>
      <c r="S42" s="121"/>
      <c r="T42" s="122"/>
      <c r="U42" s="120"/>
      <c r="V42" s="123"/>
      <c r="W42" s="120"/>
      <c r="X42" s="124"/>
      <c r="Y42" s="119"/>
      <c r="Z42" s="150"/>
      <c r="AA42" s="39">
        <v>36</v>
      </c>
      <c r="AB42" s="42" t="s">
        <v>87</v>
      </c>
      <c r="AC42" s="43" t="s">
        <v>98</v>
      </c>
      <c r="AD42" s="42" t="s">
        <v>89</v>
      </c>
      <c r="AF42" s="1">
        <f>COUNTIF(JADWAL,"#")</f>
        <v>0</v>
      </c>
    </row>
    <row r="43" spans="1:33" ht="16.5" customHeight="1" thickBot="1">
      <c r="A43" s="261"/>
      <c r="B43" s="70">
        <v>5</v>
      </c>
      <c r="C43" s="86" t="s">
        <v>33</v>
      </c>
      <c r="D43" s="102"/>
      <c r="E43" s="104"/>
      <c r="F43" s="104"/>
      <c r="G43" s="104"/>
      <c r="H43" s="134"/>
      <c r="I43" s="134"/>
      <c r="J43" s="208"/>
      <c r="K43" s="181"/>
      <c r="L43" s="201"/>
      <c r="M43" s="194"/>
      <c r="N43" s="163"/>
      <c r="O43" s="218"/>
      <c r="P43" s="218"/>
      <c r="Q43" s="104"/>
      <c r="R43" s="104"/>
      <c r="S43" s="108"/>
      <c r="T43" s="102"/>
      <c r="U43" s="104"/>
      <c r="V43" s="104"/>
      <c r="W43" s="104"/>
      <c r="X43" s="104"/>
      <c r="Y43" s="163"/>
      <c r="Z43" s="156"/>
      <c r="AA43" s="39">
        <v>37</v>
      </c>
      <c r="AB43" s="42" t="s">
        <v>90</v>
      </c>
      <c r="AC43" s="43" t="s">
        <v>100</v>
      </c>
      <c r="AD43" s="42" t="s">
        <v>146</v>
      </c>
      <c r="AF43" s="1">
        <f>COUNTIF(JADWAL,"@")</f>
        <v>0</v>
      </c>
    </row>
    <row r="44" spans="1:33" ht="16.5" customHeight="1" thickTop="1">
      <c r="A44" s="236" t="s">
        <v>103</v>
      </c>
      <c r="B44" s="76">
        <v>1</v>
      </c>
      <c r="C44" s="83" t="s">
        <v>20</v>
      </c>
      <c r="D44" s="227"/>
      <c r="E44" s="158"/>
      <c r="F44" s="158"/>
      <c r="G44" s="140"/>
      <c r="H44" s="158"/>
      <c r="I44" s="212"/>
      <c r="J44" s="159"/>
      <c r="K44" s="160"/>
      <c r="L44" s="200"/>
      <c r="M44" s="195"/>
      <c r="N44" s="140"/>
      <c r="O44" s="140"/>
      <c r="P44" s="140"/>
      <c r="Q44" s="158"/>
      <c r="R44" s="158"/>
      <c r="S44" s="160"/>
      <c r="T44" s="164"/>
      <c r="U44" s="158"/>
      <c r="V44" s="158"/>
      <c r="W44" s="158"/>
      <c r="X44" s="158"/>
      <c r="Y44" s="159"/>
      <c r="Z44" s="160"/>
      <c r="AA44" s="39">
        <v>38</v>
      </c>
      <c r="AB44" s="42" t="s">
        <v>96</v>
      </c>
      <c r="AC44" s="46" t="s">
        <v>102</v>
      </c>
      <c r="AD44" s="45" t="s">
        <v>122</v>
      </c>
      <c r="AF44" s="1">
        <f>COUNTIF(JADWAL,39)</f>
        <v>0</v>
      </c>
    </row>
    <row r="45" spans="1:33" ht="16.5" customHeight="1">
      <c r="A45" s="237"/>
      <c r="B45" s="71">
        <v>2</v>
      </c>
      <c r="C45" s="79" t="s">
        <v>24</v>
      </c>
      <c r="D45" s="226"/>
      <c r="E45" s="142"/>
      <c r="F45" s="142"/>
      <c r="G45" s="129"/>
      <c r="H45" s="142"/>
      <c r="I45" s="161"/>
      <c r="J45" s="147"/>
      <c r="K45" s="143"/>
      <c r="L45" s="144"/>
      <c r="M45" s="189"/>
      <c r="N45" s="153"/>
      <c r="O45" s="129"/>
      <c r="P45" s="129"/>
      <c r="Q45" s="142"/>
      <c r="R45" s="142"/>
      <c r="S45" s="143"/>
      <c r="T45" s="132"/>
      <c r="U45" s="142"/>
      <c r="V45" s="142"/>
      <c r="W45" s="142"/>
      <c r="X45" s="142"/>
      <c r="Y45" s="147"/>
      <c r="Z45" s="143"/>
      <c r="AA45" s="39">
        <v>39</v>
      </c>
      <c r="AB45" s="42" t="s">
        <v>144</v>
      </c>
      <c r="AC45" s="44"/>
      <c r="AD45" s="42" t="s">
        <v>147</v>
      </c>
      <c r="AF45" s="1">
        <f>COUNTIF(JADWAL,"@")</f>
        <v>0</v>
      </c>
    </row>
    <row r="46" spans="1:33" ht="16.5" customHeight="1">
      <c r="A46" s="237"/>
      <c r="B46" s="77">
        <v>3</v>
      </c>
      <c r="C46" s="85" t="s">
        <v>27</v>
      </c>
      <c r="D46" s="228"/>
      <c r="E46" s="167"/>
      <c r="F46" s="153"/>
      <c r="G46" s="149"/>
      <c r="H46" s="167"/>
      <c r="I46" s="167"/>
      <c r="J46" s="146"/>
      <c r="K46" s="168"/>
      <c r="L46" s="169"/>
      <c r="M46" s="169"/>
      <c r="N46" s="146"/>
      <c r="O46" s="153"/>
      <c r="P46" s="153"/>
      <c r="Q46" s="167"/>
      <c r="R46" s="167"/>
      <c r="S46" s="168"/>
      <c r="T46" s="165"/>
      <c r="U46" s="167"/>
      <c r="V46" s="146"/>
      <c r="W46" s="167"/>
      <c r="X46" s="169"/>
      <c r="Y46" s="170"/>
      <c r="Z46" s="168"/>
      <c r="AA46" s="39">
        <v>40</v>
      </c>
      <c r="AB46" s="42" t="s">
        <v>92</v>
      </c>
      <c r="AC46" s="44"/>
      <c r="AD46" s="42" t="s">
        <v>116</v>
      </c>
      <c r="AE46" s="1" t="s">
        <v>106</v>
      </c>
      <c r="AF46" s="1">
        <f>COUNTIF(JADWAL,"41")</f>
        <v>9</v>
      </c>
    </row>
    <row r="47" spans="1:33" ht="16.5" customHeight="1" thickBot="1">
      <c r="A47" s="237"/>
      <c r="B47" s="77">
        <v>4</v>
      </c>
      <c r="C47" s="85" t="s">
        <v>30</v>
      </c>
      <c r="D47" s="166"/>
      <c r="E47" s="177"/>
      <c r="F47" s="130"/>
      <c r="G47" s="167"/>
      <c r="H47" s="167"/>
      <c r="I47" s="167"/>
      <c r="J47" s="209"/>
      <c r="K47" s="182"/>
      <c r="L47" s="202"/>
      <c r="M47" s="169"/>
      <c r="N47" s="167"/>
      <c r="O47" s="155"/>
      <c r="P47" s="155"/>
      <c r="Q47" s="149"/>
      <c r="R47" s="149"/>
      <c r="S47" s="168"/>
      <c r="T47" s="171"/>
      <c r="U47" s="167"/>
      <c r="V47" s="146"/>
      <c r="W47" s="167"/>
      <c r="X47" s="169"/>
      <c r="Y47" s="170"/>
      <c r="Z47" s="168"/>
      <c r="AA47" s="39">
        <v>41</v>
      </c>
      <c r="AB47" s="42" t="s">
        <v>114</v>
      </c>
      <c r="AC47" s="49"/>
      <c r="AD47" s="42" t="s">
        <v>26</v>
      </c>
      <c r="AF47" s="1">
        <f>COUNTIF(JADWAL,44)</f>
        <v>0</v>
      </c>
    </row>
    <row r="48" spans="1:33" ht="16.5" customHeight="1" thickTop="1">
      <c r="A48" s="237"/>
      <c r="B48" s="87">
        <v>5</v>
      </c>
      <c r="C48" s="88" t="s">
        <v>33</v>
      </c>
      <c r="D48" s="96"/>
      <c r="E48" s="127"/>
      <c r="F48" s="129"/>
      <c r="G48" s="179"/>
      <c r="H48" s="172"/>
      <c r="I48" s="172"/>
      <c r="J48" s="210"/>
      <c r="K48" s="173"/>
      <c r="L48" s="122"/>
      <c r="M48" s="196"/>
      <c r="N48" s="90"/>
      <c r="O48" s="96"/>
      <c r="P48" s="100"/>
      <c r="Q48" s="90"/>
      <c r="R48" s="90"/>
      <c r="S48" s="97"/>
      <c r="T48" s="98"/>
      <c r="U48" s="96"/>
      <c r="V48" s="96"/>
      <c r="W48" s="221"/>
      <c r="X48" s="96"/>
      <c r="Y48" s="99"/>
      <c r="Z48" s="97"/>
      <c r="AA48" s="39">
        <v>42</v>
      </c>
      <c r="AB48" s="175" t="s">
        <v>135</v>
      </c>
      <c r="AC48" s="43" t="s">
        <v>108</v>
      </c>
      <c r="AD48" s="42" t="s">
        <v>134</v>
      </c>
      <c r="AF48" s="1">
        <f>COUNTIF(JADWAL,45)</f>
        <v>5</v>
      </c>
    </row>
    <row r="49" spans="1:32" ht="16.5" customHeight="1">
      <c r="A49" s="238"/>
      <c r="B49" s="71">
        <v>6</v>
      </c>
      <c r="C49" s="84" t="s">
        <v>34</v>
      </c>
      <c r="D49" s="229"/>
      <c r="E49" s="142"/>
      <c r="F49" s="142"/>
      <c r="G49" s="142"/>
      <c r="H49" s="128"/>
      <c r="I49" s="142"/>
      <c r="J49" s="147"/>
      <c r="K49" s="143"/>
      <c r="L49" s="107"/>
      <c r="M49" s="197"/>
      <c r="N49" s="94"/>
      <c r="O49" s="92"/>
      <c r="P49" s="101"/>
      <c r="Q49" s="94"/>
      <c r="R49" s="94"/>
      <c r="S49" s="93"/>
      <c r="T49" s="91"/>
      <c r="U49" s="92"/>
      <c r="V49" s="92"/>
      <c r="W49" s="220"/>
      <c r="X49" s="92"/>
      <c r="Y49" s="95"/>
      <c r="Z49" s="93"/>
      <c r="AA49" s="174">
        <v>43</v>
      </c>
      <c r="AB49" s="175" t="s">
        <v>143</v>
      </c>
      <c r="AC49" s="48"/>
      <c r="AD49" s="42" t="s">
        <v>89</v>
      </c>
      <c r="AF49" s="1">
        <f>COUNTIF(JADWAL,46)</f>
        <v>5</v>
      </c>
    </row>
    <row r="50" spans="1:32" ht="16.5" customHeight="1">
      <c r="A50" s="20"/>
      <c r="B50" s="21"/>
      <c r="C50" s="52"/>
      <c r="D50" s="230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/>
      <c r="P50" s="23"/>
      <c r="Q50" s="23"/>
      <c r="R50" s="60"/>
      <c r="S50" s="21"/>
      <c r="T50" s="23"/>
      <c r="U50" s="23"/>
      <c r="V50" s="23"/>
      <c r="W50" s="21"/>
      <c r="X50" s="23"/>
      <c r="Y50" s="23"/>
      <c r="Z50" s="23"/>
      <c r="AA50" s="174">
        <v>44</v>
      </c>
      <c r="AB50" s="175" t="s">
        <v>141</v>
      </c>
      <c r="AC50" s="48"/>
      <c r="AD50" s="175" t="s">
        <v>36</v>
      </c>
    </row>
    <row r="51" spans="1:32" ht="13.5" customHeight="1" thickBot="1">
      <c r="B51" s="57" t="s">
        <v>129</v>
      </c>
      <c r="C51" s="53" t="s">
        <v>133</v>
      </c>
      <c r="R51" s="62"/>
      <c r="AA51" s="222">
        <v>45</v>
      </c>
      <c r="AB51" s="223" t="s">
        <v>142</v>
      </c>
      <c r="AC51" s="224"/>
      <c r="AD51" s="223" t="s">
        <v>36</v>
      </c>
    </row>
    <row r="52" spans="1:32" ht="13.5" customHeight="1">
      <c r="T52" s="1" t="s">
        <v>155</v>
      </c>
      <c r="AA52" s="24"/>
    </row>
    <row r="53" spans="1:32" ht="13.5" customHeight="1">
      <c r="B53" s="248" t="s">
        <v>136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T53" s="27" t="s">
        <v>111</v>
      </c>
      <c r="AA53" s="24"/>
    </row>
    <row r="54" spans="1:32" ht="13.5" customHeight="1">
      <c r="A54" s="29"/>
      <c r="B54" s="1" t="s">
        <v>138</v>
      </c>
      <c r="T54" s="27"/>
      <c r="AA54" s="1"/>
    </row>
    <row r="55" spans="1:32" ht="15.75" customHeight="1">
      <c r="A55" s="30"/>
      <c r="B55" s="1" t="s">
        <v>137</v>
      </c>
      <c r="T55" s="27"/>
      <c r="AA55" s="1"/>
    </row>
    <row r="56" spans="1:32" ht="13.5" customHeight="1">
      <c r="A56" s="31"/>
      <c r="B56" s="31"/>
      <c r="C56" s="55"/>
      <c r="E56" s="31"/>
      <c r="F56" s="31"/>
      <c r="G56" s="31"/>
      <c r="H56" s="31"/>
      <c r="I56" s="31"/>
      <c r="J56" s="31"/>
      <c r="K56" s="31"/>
      <c r="L56" s="31"/>
      <c r="M56" s="31"/>
      <c r="N56" s="31"/>
      <c r="T56" s="27"/>
      <c r="AA56" s="1"/>
    </row>
    <row r="57" spans="1:32" ht="13.5" customHeight="1">
      <c r="A57" s="31"/>
      <c r="B57" s="31"/>
      <c r="C57" s="55"/>
      <c r="E57" s="31"/>
      <c r="F57" s="31"/>
      <c r="G57" s="31"/>
      <c r="H57" s="31"/>
      <c r="I57" s="31"/>
      <c r="J57" s="31"/>
      <c r="K57" s="31"/>
      <c r="L57" s="31"/>
      <c r="M57" s="31"/>
      <c r="N57" s="31"/>
      <c r="T57" s="27" t="s">
        <v>154</v>
      </c>
      <c r="AA57" s="29"/>
    </row>
    <row r="58" spans="1:32" ht="16.5" customHeight="1">
      <c r="A58" s="31"/>
      <c r="B58" s="31"/>
      <c r="C58" s="55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T58" s="27" t="s">
        <v>156</v>
      </c>
      <c r="AA58" s="32"/>
      <c r="AC58" s="33"/>
      <c r="AD58" s="34"/>
    </row>
    <row r="59" spans="1:32" ht="24" customHeight="1">
      <c r="R59" s="63"/>
      <c r="S59" s="35"/>
      <c r="T59" s="35"/>
      <c r="AB59" s="1"/>
    </row>
    <row r="60" spans="1:32" ht="24" customHeight="1">
      <c r="R60" s="64"/>
      <c r="S60" s="36"/>
      <c r="T60" s="36"/>
      <c r="AB60" s="1"/>
    </row>
    <row r="61" spans="1:32" ht="24" customHeight="1">
      <c r="R61" s="64"/>
      <c r="S61" s="36"/>
      <c r="T61" s="36"/>
      <c r="AB61" s="1"/>
    </row>
    <row r="62" spans="1:32" ht="24" customHeight="1">
      <c r="R62" s="64"/>
      <c r="S62"/>
      <c r="T62"/>
      <c r="AB62" s="1"/>
    </row>
    <row r="63" spans="1:32" ht="24" customHeight="1">
      <c r="R63" s="64"/>
      <c r="S63"/>
      <c r="T63"/>
      <c r="AB63" s="1"/>
    </row>
    <row r="64" spans="1:32" ht="24" customHeight="1">
      <c r="R64" s="64"/>
      <c r="S64"/>
      <c r="T64"/>
      <c r="AB64" s="1"/>
    </row>
    <row r="65" spans="18:20" ht="15">
      <c r="R65" s="64"/>
      <c r="S65"/>
      <c r="T65"/>
    </row>
    <row r="66" spans="18:20" ht="15">
      <c r="R66" s="64"/>
      <c r="S66"/>
      <c r="T66"/>
    </row>
  </sheetData>
  <mergeCells count="34">
    <mergeCell ref="A1:AD1"/>
    <mergeCell ref="A2:AD2"/>
    <mergeCell ref="A4:A5"/>
    <mergeCell ref="B4:B5"/>
    <mergeCell ref="C4:C5"/>
    <mergeCell ref="D4:K4"/>
    <mergeCell ref="T4:Z4"/>
    <mergeCell ref="AA4:AA5"/>
    <mergeCell ref="AB4:AB5"/>
    <mergeCell ref="AC4:AC5"/>
    <mergeCell ref="AD4:AD5"/>
    <mergeCell ref="L4:S4"/>
    <mergeCell ref="T7:Z7"/>
    <mergeCell ref="A15:A22"/>
    <mergeCell ref="A7:A14"/>
    <mergeCell ref="A31:A38"/>
    <mergeCell ref="A39:A43"/>
    <mergeCell ref="T21:T22"/>
    <mergeCell ref="U21:U22"/>
    <mergeCell ref="X19:X20"/>
    <mergeCell ref="Y19:Y20"/>
    <mergeCell ref="T30:Z30"/>
    <mergeCell ref="T38:Z38"/>
    <mergeCell ref="A44:A49"/>
    <mergeCell ref="D7:K7"/>
    <mergeCell ref="A23:A30"/>
    <mergeCell ref="L7:S7"/>
    <mergeCell ref="B53:R53"/>
    <mergeCell ref="I11:I13"/>
    <mergeCell ref="K8:K10"/>
    <mergeCell ref="R12:R14"/>
    <mergeCell ref="S8:S10"/>
    <mergeCell ref="J15:J17"/>
    <mergeCell ref="Q16:Q18"/>
  </mergeCells>
  <printOptions horizontalCentered="1"/>
  <pageMargins left="0.41929133899999999" right="0.27559055118110198" top="0.74803149606299202" bottom="1.7480314960000001" header="0.31496062992126" footer="0.31496062992126"/>
  <pageSetup paperSize="5"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B2" sqref="B2:B45"/>
    </sheetView>
  </sheetViews>
  <sheetFormatPr defaultRowHeight="15"/>
  <cols>
    <col min="1" max="1" width="9.140625" style="37"/>
    <col min="2" max="2" width="29.140625" customWidth="1"/>
    <col min="3" max="3" width="19.140625" customWidth="1"/>
  </cols>
  <sheetData>
    <row r="1" spans="1:3" ht="15.75" thickBot="1">
      <c r="A1" s="37" t="s">
        <v>7</v>
      </c>
      <c r="B1" s="37" t="s">
        <v>8</v>
      </c>
      <c r="C1" s="37" t="s">
        <v>112</v>
      </c>
    </row>
    <row r="2" spans="1:3">
      <c r="A2" s="16">
        <v>1</v>
      </c>
      <c r="B2" s="17" t="s">
        <v>22</v>
      </c>
      <c r="C2" s="17" t="s">
        <v>23</v>
      </c>
    </row>
    <row r="3" spans="1:3">
      <c r="A3" s="16">
        <v>2</v>
      </c>
      <c r="B3" s="18" t="s">
        <v>110</v>
      </c>
      <c r="C3" s="18" t="s">
        <v>109</v>
      </c>
    </row>
    <row r="4" spans="1:3">
      <c r="A4" s="16">
        <v>3</v>
      </c>
      <c r="B4" s="18" t="s">
        <v>107</v>
      </c>
      <c r="C4" s="18" t="s">
        <v>109</v>
      </c>
    </row>
    <row r="5" spans="1:3">
      <c r="A5" s="16">
        <v>4</v>
      </c>
      <c r="B5" s="18" t="s">
        <v>25</v>
      </c>
      <c r="C5" s="18" t="s">
        <v>26</v>
      </c>
    </row>
    <row r="6" spans="1:3">
      <c r="A6" s="16">
        <v>5</v>
      </c>
      <c r="B6" s="18" t="s">
        <v>28</v>
      </c>
      <c r="C6" s="18" t="s">
        <v>119</v>
      </c>
    </row>
    <row r="7" spans="1:3">
      <c r="A7" s="16">
        <v>6</v>
      </c>
      <c r="B7" s="18" t="s">
        <v>123</v>
      </c>
      <c r="C7" s="18" t="s">
        <v>119</v>
      </c>
    </row>
    <row r="8" spans="1:3">
      <c r="A8" s="16">
        <v>7</v>
      </c>
      <c r="B8" s="18" t="s">
        <v>31</v>
      </c>
      <c r="C8" s="18" t="s">
        <v>119</v>
      </c>
    </row>
    <row r="9" spans="1:3">
      <c r="A9" s="16">
        <v>8</v>
      </c>
      <c r="B9" s="18" t="s">
        <v>35</v>
      </c>
      <c r="C9" s="18" t="s">
        <v>36</v>
      </c>
    </row>
    <row r="10" spans="1:3">
      <c r="A10" s="16">
        <v>9</v>
      </c>
      <c r="B10" s="18" t="s">
        <v>37</v>
      </c>
      <c r="C10" s="18" t="s">
        <v>119</v>
      </c>
    </row>
    <row r="11" spans="1:3">
      <c r="A11" s="16">
        <v>10</v>
      </c>
      <c r="B11" s="18" t="s">
        <v>97</v>
      </c>
      <c r="C11" s="18" t="s">
        <v>115</v>
      </c>
    </row>
    <row r="12" spans="1:3">
      <c r="A12" s="16">
        <v>11</v>
      </c>
      <c r="B12" s="18" t="s">
        <v>99</v>
      </c>
      <c r="C12" s="18" t="s">
        <v>89</v>
      </c>
    </row>
    <row r="13" spans="1:3">
      <c r="A13" s="16">
        <v>12</v>
      </c>
      <c r="B13" s="38" t="s">
        <v>124</v>
      </c>
      <c r="C13" s="18" t="s">
        <v>109</v>
      </c>
    </row>
    <row r="14" spans="1:3">
      <c r="A14" s="16">
        <v>13</v>
      </c>
      <c r="B14" s="18" t="s">
        <v>38</v>
      </c>
      <c r="C14" s="18" t="s">
        <v>39</v>
      </c>
    </row>
    <row r="15" spans="1:3">
      <c r="A15" s="16">
        <v>14</v>
      </c>
      <c r="B15" s="18" t="s">
        <v>44</v>
      </c>
      <c r="C15" s="18" t="s">
        <v>46</v>
      </c>
    </row>
    <row r="16" spans="1:3">
      <c r="A16" s="16">
        <v>15</v>
      </c>
      <c r="B16" s="18" t="s">
        <v>41</v>
      </c>
      <c r="C16" s="18" t="s">
        <v>43</v>
      </c>
    </row>
    <row r="17" spans="1:3">
      <c r="A17" s="16">
        <v>16</v>
      </c>
      <c r="B17" s="18" t="s">
        <v>125</v>
      </c>
      <c r="C17" s="18" t="s">
        <v>46</v>
      </c>
    </row>
    <row r="18" spans="1:3">
      <c r="A18" s="16">
        <v>17</v>
      </c>
      <c r="B18" s="18" t="s">
        <v>50</v>
      </c>
      <c r="C18" s="18" t="s">
        <v>43</v>
      </c>
    </row>
    <row r="19" spans="1:3">
      <c r="A19" s="16">
        <v>18</v>
      </c>
      <c r="B19" s="18" t="s">
        <v>52</v>
      </c>
      <c r="C19" s="18" t="s">
        <v>43</v>
      </c>
    </row>
    <row r="20" spans="1:3">
      <c r="A20" s="16">
        <v>19</v>
      </c>
      <c r="B20" s="18" t="s">
        <v>48</v>
      </c>
      <c r="C20" s="18" t="s">
        <v>118</v>
      </c>
    </row>
    <row r="21" spans="1:3">
      <c r="A21" s="16">
        <v>20</v>
      </c>
      <c r="B21" s="18" t="s">
        <v>54</v>
      </c>
      <c r="C21" s="18" t="s">
        <v>84</v>
      </c>
    </row>
    <row r="22" spans="1:3">
      <c r="A22" s="16">
        <v>21</v>
      </c>
      <c r="B22" s="18" t="s">
        <v>56</v>
      </c>
      <c r="C22" s="18" t="s">
        <v>43</v>
      </c>
    </row>
    <row r="23" spans="1:3">
      <c r="A23" s="16">
        <v>22</v>
      </c>
      <c r="B23" s="18" t="s">
        <v>126</v>
      </c>
      <c r="C23" s="18" t="s">
        <v>84</v>
      </c>
    </row>
    <row r="24" spans="1:3">
      <c r="A24" s="16">
        <v>23</v>
      </c>
      <c r="B24" s="18" t="s">
        <v>63</v>
      </c>
      <c r="C24" s="18" t="s">
        <v>117</v>
      </c>
    </row>
    <row r="25" spans="1:3">
      <c r="A25" s="16">
        <v>24</v>
      </c>
      <c r="B25" s="18" t="s">
        <v>61</v>
      </c>
      <c r="C25" s="18" t="s">
        <v>46</v>
      </c>
    </row>
    <row r="26" spans="1:3">
      <c r="A26" s="16">
        <v>25</v>
      </c>
      <c r="B26" s="18" t="s">
        <v>65</v>
      </c>
      <c r="C26" s="18" t="s">
        <v>67</v>
      </c>
    </row>
    <row r="27" spans="1:3">
      <c r="A27" s="16">
        <v>26</v>
      </c>
      <c r="B27" s="18" t="s">
        <v>68</v>
      </c>
      <c r="C27" s="18" t="s">
        <v>70</v>
      </c>
    </row>
    <row r="28" spans="1:3">
      <c r="A28" s="16">
        <v>27</v>
      </c>
      <c r="B28" s="18" t="s">
        <v>59</v>
      </c>
      <c r="C28" s="18" t="s">
        <v>36</v>
      </c>
    </row>
    <row r="29" spans="1:3">
      <c r="A29" s="16">
        <v>28</v>
      </c>
      <c r="B29" s="18" t="s">
        <v>127</v>
      </c>
      <c r="C29" s="18" t="s">
        <v>36</v>
      </c>
    </row>
    <row r="30" spans="1:3">
      <c r="A30" s="16">
        <v>29</v>
      </c>
      <c r="B30" s="18" t="s">
        <v>71</v>
      </c>
      <c r="C30" s="18" t="s">
        <v>46</v>
      </c>
    </row>
    <row r="31" spans="1:3">
      <c r="A31" s="16">
        <v>30</v>
      </c>
      <c r="B31" s="18" t="s">
        <v>113</v>
      </c>
      <c r="C31" s="18" t="s">
        <v>78</v>
      </c>
    </row>
    <row r="32" spans="1:3">
      <c r="A32" s="16">
        <v>31</v>
      </c>
      <c r="B32" s="18" t="s">
        <v>128</v>
      </c>
      <c r="C32" s="18" t="s">
        <v>84</v>
      </c>
    </row>
    <row r="33" spans="1:3">
      <c r="A33" s="16">
        <v>32</v>
      </c>
      <c r="B33" s="18" t="s">
        <v>75</v>
      </c>
      <c r="C33" s="18" t="s">
        <v>117</v>
      </c>
    </row>
    <row r="34" spans="1:3">
      <c r="A34" s="16">
        <v>33</v>
      </c>
      <c r="B34" s="18" t="s">
        <v>79</v>
      </c>
      <c r="C34" s="18" t="s">
        <v>81</v>
      </c>
    </row>
    <row r="35" spans="1:3">
      <c r="A35" s="16">
        <v>34</v>
      </c>
      <c r="B35" s="18" t="s">
        <v>85</v>
      </c>
      <c r="C35" s="18" t="s">
        <v>115</v>
      </c>
    </row>
    <row r="36" spans="1:3">
      <c r="A36" s="16">
        <v>35</v>
      </c>
      <c r="B36" s="18" t="s">
        <v>82</v>
      </c>
      <c r="C36" s="18" t="s">
        <v>84</v>
      </c>
    </row>
    <row r="37" spans="1:3">
      <c r="A37" s="16">
        <v>36</v>
      </c>
      <c r="B37" s="18" t="s">
        <v>87</v>
      </c>
      <c r="C37" s="18" t="s">
        <v>89</v>
      </c>
    </row>
    <row r="38" spans="1:3">
      <c r="A38" s="16">
        <v>37</v>
      </c>
      <c r="B38" s="18" t="s">
        <v>90</v>
      </c>
      <c r="C38" s="18" t="s">
        <v>43</v>
      </c>
    </row>
    <row r="39" spans="1:3">
      <c r="A39" s="16">
        <v>38</v>
      </c>
      <c r="B39" s="18" t="s">
        <v>96</v>
      </c>
      <c r="C39" s="18" t="s">
        <v>121</v>
      </c>
    </row>
    <row r="40" spans="1:3">
      <c r="A40" s="16">
        <v>39</v>
      </c>
      <c r="B40" s="18" t="s">
        <v>94</v>
      </c>
      <c r="C40" s="18" t="s">
        <v>36</v>
      </c>
    </row>
    <row r="41" spans="1:3">
      <c r="A41" s="16">
        <v>40</v>
      </c>
      <c r="B41" s="18" t="s">
        <v>92</v>
      </c>
      <c r="C41" s="18" t="s">
        <v>116</v>
      </c>
    </row>
    <row r="42" spans="1:3">
      <c r="A42" s="16">
        <v>41</v>
      </c>
      <c r="B42" s="18" t="s">
        <v>114</v>
      </c>
      <c r="C42" s="18" t="s">
        <v>26</v>
      </c>
    </row>
    <row r="43" spans="1:3">
      <c r="A43" s="16">
        <v>42</v>
      </c>
      <c r="B43" s="18" t="s">
        <v>120</v>
      </c>
      <c r="C43" s="18" t="s">
        <v>89</v>
      </c>
    </row>
    <row r="44" spans="1:3">
      <c r="A44" s="16">
        <v>43</v>
      </c>
      <c r="B44" s="18" t="s">
        <v>101</v>
      </c>
      <c r="C44" s="18" t="s">
        <v>36</v>
      </c>
    </row>
    <row r="45" spans="1:3">
      <c r="A45" s="16">
        <v>44</v>
      </c>
      <c r="B45" s="18" t="s">
        <v>104</v>
      </c>
      <c r="C45" s="18" t="s">
        <v>105</v>
      </c>
    </row>
  </sheetData>
  <sortState ref="A2:C45">
    <sortCondition ref="A2:A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JADWAL</vt:lpstr>
      <vt:lpstr>KODE</vt:lpstr>
      <vt:lpstr>Sheet3</vt:lpstr>
      <vt:lpstr>JADWAL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Fuadin</dc:creator>
  <cp:lastModifiedBy>ACER</cp:lastModifiedBy>
  <cp:lastPrinted>2014-08-12T03:39:54Z</cp:lastPrinted>
  <dcterms:created xsi:type="dcterms:W3CDTF">2012-01-25T20:02:42Z</dcterms:created>
  <dcterms:modified xsi:type="dcterms:W3CDTF">2015-06-06T07:37:21Z</dcterms:modified>
</cp:coreProperties>
</file>